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general\MODELOS DE PROCEDIMIENTOS\CONCURSO DE MERITOS\"/>
    </mc:Choice>
  </mc:AlternateContent>
  <workbookProtection workbookAlgorithmName="SHA-512" workbookHashValue="oSv2DNQ+7j2Uq2unUbWjjhqZ7m85yKM7QiWeTgmgJvEa2sCcWzNxLg6o8VmuRCyjVSX6pBOy94F4Vw3sXZ549A==" workbookSaltValue="ytCZwh29ntWXLNkgbxztjA==" workbookSpinCount="100000" lockStructure="1"/>
  <bookViews>
    <workbookView xWindow="0" yWindow="0" windowWidth="17280" windowHeight="6660"/>
  </bookViews>
  <sheets>
    <sheet name="5 filas" sheetId="1" r:id="rId1"/>
    <sheet name="10 filas" sheetId="2" r:id="rId2"/>
    <sheet name="15 filas" sheetId="3" r:id="rId3"/>
  </sheets>
  <calcPr calcId="152511" concurrentCalc="0"/>
</workbook>
</file>

<file path=xl/calcChain.xml><?xml version="1.0" encoding="utf-8"?>
<calcChain xmlns="http://schemas.openxmlformats.org/spreadsheetml/2006/main">
  <c r="I11" i="1" l="1"/>
  <c r="I11" i="2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33" i="3"/>
  <c r="I104" i="2"/>
  <c r="I105" i="2"/>
  <c r="I106" i="2"/>
  <c r="I107" i="2"/>
  <c r="I108" i="2"/>
  <c r="I109" i="2"/>
  <c r="I110" i="2"/>
  <c r="I111" i="2"/>
  <c r="I112" i="2"/>
  <c r="I115" i="2"/>
  <c r="I116" i="2"/>
  <c r="I117" i="2"/>
  <c r="I118" i="2"/>
  <c r="I119" i="2"/>
  <c r="I120" i="2"/>
  <c r="I121" i="2"/>
  <c r="I122" i="2"/>
  <c r="I123" i="2"/>
  <c r="I124" i="2"/>
  <c r="I127" i="2"/>
  <c r="I128" i="2"/>
  <c r="I129" i="2"/>
  <c r="I130" i="2"/>
  <c r="I131" i="2"/>
  <c r="I132" i="2"/>
  <c r="I133" i="2"/>
  <c r="I134" i="2"/>
  <c r="I135" i="2"/>
  <c r="I136" i="2"/>
  <c r="I139" i="2"/>
  <c r="I140" i="2"/>
  <c r="I141" i="2"/>
  <c r="I142" i="2"/>
  <c r="I143" i="2"/>
  <c r="I144" i="2"/>
  <c r="I145" i="2"/>
  <c r="I146" i="2"/>
  <c r="I147" i="2"/>
  <c r="I148" i="2"/>
  <c r="I103" i="2"/>
  <c r="I76" i="1"/>
  <c r="I77" i="1"/>
  <c r="I78" i="1"/>
  <c r="I79" i="1"/>
  <c r="I82" i="1"/>
  <c r="I83" i="1"/>
  <c r="I84" i="1"/>
  <c r="I85" i="1"/>
  <c r="I86" i="1"/>
  <c r="I89" i="1"/>
  <c r="I90" i="1"/>
  <c r="I91" i="1"/>
  <c r="I92" i="1"/>
  <c r="I93" i="1"/>
  <c r="I96" i="1"/>
  <c r="I97" i="1"/>
  <c r="I98" i="1"/>
  <c r="I99" i="1"/>
  <c r="I100" i="1"/>
  <c r="I75" i="1"/>
  <c r="I42" i="1"/>
  <c r="I43" i="1"/>
  <c r="I44" i="1"/>
  <c r="I45" i="1"/>
  <c r="I48" i="1"/>
  <c r="I49" i="1"/>
  <c r="I50" i="1"/>
  <c r="I51" i="1"/>
  <c r="I52" i="1"/>
  <c r="I55" i="1"/>
  <c r="I56" i="1"/>
  <c r="I57" i="1"/>
  <c r="I58" i="1"/>
  <c r="I59" i="1"/>
  <c r="I62" i="1"/>
  <c r="I63" i="1"/>
  <c r="I64" i="1"/>
  <c r="I65" i="1"/>
  <c r="I66" i="1"/>
  <c r="I41" i="1"/>
  <c r="I51" i="2"/>
  <c r="I52" i="2"/>
  <c r="I53" i="2"/>
  <c r="I54" i="2"/>
  <c r="I55" i="2"/>
  <c r="I56" i="2"/>
  <c r="I57" i="2"/>
  <c r="I58" i="2"/>
  <c r="I59" i="2"/>
  <c r="I62" i="2"/>
  <c r="I63" i="2"/>
  <c r="I64" i="2"/>
  <c r="I65" i="2"/>
  <c r="I66" i="2"/>
  <c r="I67" i="2"/>
  <c r="I68" i="2"/>
  <c r="I69" i="2"/>
  <c r="I70" i="2"/>
  <c r="I71" i="2"/>
  <c r="I74" i="2"/>
  <c r="I75" i="2"/>
  <c r="I76" i="2"/>
  <c r="I77" i="2"/>
  <c r="I78" i="2"/>
  <c r="I79" i="2"/>
  <c r="I80" i="2"/>
  <c r="I81" i="2"/>
  <c r="I82" i="2"/>
  <c r="I83" i="2"/>
  <c r="I86" i="2"/>
  <c r="I87" i="2"/>
  <c r="I88" i="2"/>
  <c r="I89" i="2"/>
  <c r="I90" i="2"/>
  <c r="I91" i="2"/>
  <c r="I92" i="2"/>
  <c r="I93" i="2"/>
  <c r="I94" i="2"/>
  <c r="I95" i="2"/>
  <c r="I50" i="2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60" i="3"/>
  <c r="I12" i="1"/>
  <c r="I13" i="1"/>
  <c r="I14" i="1"/>
  <c r="I15" i="1"/>
  <c r="I19" i="1"/>
  <c r="I20" i="1"/>
  <c r="I21" i="1"/>
  <c r="I22" i="1"/>
  <c r="I23" i="1"/>
  <c r="I12" i="2"/>
  <c r="I13" i="2"/>
  <c r="I14" i="2"/>
  <c r="I15" i="2"/>
  <c r="I16" i="2"/>
  <c r="I17" i="2"/>
  <c r="I18" i="2"/>
  <c r="I19" i="2"/>
  <c r="I20" i="2"/>
  <c r="I24" i="2"/>
  <c r="I25" i="2"/>
  <c r="I26" i="2"/>
  <c r="I27" i="2"/>
  <c r="I28" i="2"/>
  <c r="I29" i="2"/>
  <c r="I30" i="2"/>
  <c r="I31" i="2"/>
  <c r="I32" i="2"/>
  <c r="I33" i="2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11" i="3"/>
  <c r="I205" i="3"/>
  <c r="I155" i="2"/>
  <c r="I107" i="1"/>
  <c r="D185" i="2"/>
  <c r="D186" i="2"/>
  <c r="F185" i="2"/>
  <c r="G185" i="2"/>
  <c r="J11" i="2"/>
  <c r="E11" i="2"/>
  <c r="G11" i="2"/>
  <c r="J12" i="2"/>
  <c r="E12" i="2"/>
  <c r="G12" i="2"/>
  <c r="J13" i="2"/>
  <c r="E13" i="2"/>
  <c r="G13" i="2"/>
  <c r="J14" i="2"/>
  <c r="E14" i="2"/>
  <c r="G14" i="2"/>
  <c r="J15" i="2"/>
  <c r="E15" i="2"/>
  <c r="G15" i="2"/>
  <c r="J16" i="2"/>
  <c r="E16" i="2"/>
  <c r="G16" i="2"/>
  <c r="J17" i="2"/>
  <c r="E17" i="2"/>
  <c r="G17" i="2"/>
  <c r="J18" i="2"/>
  <c r="E18" i="2"/>
  <c r="G18" i="2"/>
  <c r="J19" i="2"/>
  <c r="E19" i="2"/>
  <c r="G19" i="2"/>
  <c r="J20" i="2"/>
  <c r="E20" i="2"/>
  <c r="G20" i="2"/>
  <c r="G21" i="2"/>
  <c r="K11" i="2"/>
  <c r="K12" i="2"/>
  <c r="K13" i="2"/>
  <c r="K14" i="2"/>
  <c r="K15" i="2"/>
  <c r="G22" i="2"/>
  <c r="J24" i="2"/>
  <c r="E24" i="2"/>
  <c r="G24" i="2"/>
  <c r="J25" i="2"/>
  <c r="E25" i="2"/>
  <c r="G25" i="2"/>
  <c r="J26" i="2"/>
  <c r="E26" i="2"/>
  <c r="G26" i="2"/>
  <c r="J27" i="2"/>
  <c r="E27" i="2"/>
  <c r="G27" i="2"/>
  <c r="J28" i="2"/>
  <c r="E28" i="2"/>
  <c r="G28" i="2"/>
  <c r="J29" i="2"/>
  <c r="E29" i="2"/>
  <c r="G29" i="2"/>
  <c r="J30" i="2"/>
  <c r="E30" i="2"/>
  <c r="G30" i="2"/>
  <c r="J31" i="2"/>
  <c r="E31" i="2"/>
  <c r="G31" i="2"/>
  <c r="J32" i="2"/>
  <c r="E32" i="2"/>
  <c r="G32" i="2"/>
  <c r="J33" i="2"/>
  <c r="E33" i="2"/>
  <c r="G33" i="2"/>
  <c r="G34" i="2"/>
  <c r="K24" i="2"/>
  <c r="K25" i="2"/>
  <c r="K26" i="2"/>
  <c r="K27" i="2"/>
  <c r="K28" i="2"/>
  <c r="K29" i="2"/>
  <c r="K30" i="2"/>
  <c r="K31" i="2"/>
  <c r="K32" i="2"/>
  <c r="K33" i="2"/>
  <c r="G35" i="2"/>
  <c r="G38" i="2"/>
  <c r="H38" i="2"/>
  <c r="E40" i="2"/>
  <c r="G8" i="2"/>
  <c r="H8" i="2"/>
  <c r="J50" i="2"/>
  <c r="F50" i="2"/>
  <c r="H50" i="2"/>
  <c r="J51" i="2"/>
  <c r="F51" i="2"/>
  <c r="H51" i="2"/>
  <c r="J52" i="2"/>
  <c r="F52" i="2"/>
  <c r="H52" i="2"/>
  <c r="J53" i="2"/>
  <c r="F53" i="2"/>
  <c r="H53" i="2"/>
  <c r="J54" i="2"/>
  <c r="F54" i="2"/>
  <c r="H54" i="2"/>
  <c r="J55" i="2"/>
  <c r="F55" i="2"/>
  <c r="H55" i="2"/>
  <c r="J56" i="2"/>
  <c r="F56" i="2"/>
  <c r="H56" i="2"/>
  <c r="J57" i="2"/>
  <c r="F57" i="2"/>
  <c r="H57" i="2"/>
  <c r="J58" i="2"/>
  <c r="F58" i="2"/>
  <c r="H58" i="2"/>
  <c r="J59" i="2"/>
  <c r="F59" i="2"/>
  <c r="H59" i="2"/>
  <c r="H60" i="2"/>
  <c r="K50" i="2"/>
  <c r="K51" i="2"/>
  <c r="K52" i="2"/>
  <c r="K53" i="2"/>
  <c r="K54" i="2"/>
  <c r="K55" i="2"/>
  <c r="K56" i="2"/>
  <c r="K57" i="2"/>
  <c r="K58" i="2"/>
  <c r="K59" i="2"/>
  <c r="H61" i="2"/>
  <c r="J62" i="2"/>
  <c r="F62" i="2"/>
  <c r="H62" i="2"/>
  <c r="J63" i="2"/>
  <c r="F63" i="2"/>
  <c r="H63" i="2"/>
  <c r="J64" i="2"/>
  <c r="F64" i="2"/>
  <c r="H64" i="2"/>
  <c r="J65" i="2"/>
  <c r="F65" i="2"/>
  <c r="H65" i="2"/>
  <c r="J66" i="2"/>
  <c r="F66" i="2"/>
  <c r="H66" i="2"/>
  <c r="J67" i="2"/>
  <c r="F67" i="2"/>
  <c r="H67" i="2"/>
  <c r="J68" i="2"/>
  <c r="F68" i="2"/>
  <c r="H68" i="2"/>
  <c r="J69" i="2"/>
  <c r="F69" i="2"/>
  <c r="H69" i="2"/>
  <c r="J70" i="2"/>
  <c r="F70" i="2"/>
  <c r="H70" i="2"/>
  <c r="J71" i="2"/>
  <c r="F71" i="2"/>
  <c r="H71" i="2"/>
  <c r="H72" i="2"/>
  <c r="K62" i="2"/>
  <c r="K63" i="2"/>
  <c r="K64" i="2"/>
  <c r="K65" i="2"/>
  <c r="K66" i="2"/>
  <c r="K67" i="2"/>
  <c r="K68" i="2"/>
  <c r="K69" i="2"/>
  <c r="K70" i="2"/>
  <c r="K71" i="2"/>
  <c r="H73" i="2"/>
  <c r="J74" i="2"/>
  <c r="F74" i="2"/>
  <c r="H74" i="2"/>
  <c r="J75" i="2"/>
  <c r="F75" i="2"/>
  <c r="H75" i="2"/>
  <c r="J76" i="2"/>
  <c r="F76" i="2"/>
  <c r="H76" i="2"/>
  <c r="J77" i="2"/>
  <c r="F77" i="2"/>
  <c r="H77" i="2"/>
  <c r="J78" i="2"/>
  <c r="F78" i="2"/>
  <c r="H78" i="2"/>
  <c r="J79" i="2"/>
  <c r="F79" i="2"/>
  <c r="H79" i="2"/>
  <c r="J80" i="2"/>
  <c r="F80" i="2"/>
  <c r="H80" i="2"/>
  <c r="J81" i="2"/>
  <c r="F81" i="2"/>
  <c r="H81" i="2"/>
  <c r="J82" i="2"/>
  <c r="F82" i="2"/>
  <c r="H82" i="2"/>
  <c r="J83" i="2"/>
  <c r="F83" i="2"/>
  <c r="H83" i="2"/>
  <c r="H84" i="2"/>
  <c r="K74" i="2"/>
  <c r="K75" i="2"/>
  <c r="K76" i="2"/>
  <c r="K77" i="2"/>
  <c r="K78" i="2"/>
  <c r="K79" i="2"/>
  <c r="K80" i="2"/>
  <c r="K81" i="2"/>
  <c r="K82" i="2"/>
  <c r="K83" i="2"/>
  <c r="H85" i="2"/>
  <c r="J86" i="2"/>
  <c r="F86" i="2"/>
  <c r="H86" i="2"/>
  <c r="J87" i="2"/>
  <c r="F87" i="2"/>
  <c r="H87" i="2"/>
  <c r="J88" i="2"/>
  <c r="F88" i="2"/>
  <c r="H88" i="2"/>
  <c r="J89" i="2"/>
  <c r="F89" i="2"/>
  <c r="H89" i="2"/>
  <c r="J90" i="2"/>
  <c r="F90" i="2"/>
  <c r="H90" i="2"/>
  <c r="J91" i="2"/>
  <c r="F91" i="2"/>
  <c r="H91" i="2"/>
  <c r="J92" i="2"/>
  <c r="F92" i="2"/>
  <c r="H92" i="2"/>
  <c r="J93" i="2"/>
  <c r="F93" i="2"/>
  <c r="H93" i="2"/>
  <c r="J94" i="2"/>
  <c r="F94" i="2"/>
  <c r="H94" i="2"/>
  <c r="J95" i="2"/>
  <c r="F95" i="2"/>
  <c r="H95" i="2"/>
  <c r="H96" i="2"/>
  <c r="K86" i="2"/>
  <c r="K87" i="2"/>
  <c r="K88" i="2"/>
  <c r="K89" i="2"/>
  <c r="K90" i="2"/>
  <c r="K91" i="2"/>
  <c r="K92" i="2"/>
  <c r="K93" i="2"/>
  <c r="K94" i="2"/>
  <c r="K95" i="2"/>
  <c r="H97" i="2"/>
  <c r="H99" i="2"/>
  <c r="I99" i="2"/>
  <c r="J103" i="2"/>
  <c r="F103" i="2"/>
  <c r="H103" i="2"/>
  <c r="J104" i="2"/>
  <c r="F104" i="2"/>
  <c r="H104" i="2"/>
  <c r="J105" i="2"/>
  <c r="F105" i="2"/>
  <c r="H105" i="2"/>
  <c r="J106" i="2"/>
  <c r="F106" i="2"/>
  <c r="H106" i="2"/>
  <c r="J107" i="2"/>
  <c r="F107" i="2"/>
  <c r="H107" i="2"/>
  <c r="J108" i="2"/>
  <c r="F108" i="2"/>
  <c r="H108" i="2"/>
  <c r="J109" i="2"/>
  <c r="F109" i="2"/>
  <c r="H109" i="2"/>
  <c r="J110" i="2"/>
  <c r="F110" i="2"/>
  <c r="H110" i="2"/>
  <c r="J111" i="2"/>
  <c r="F111" i="2"/>
  <c r="H111" i="2"/>
  <c r="J112" i="2"/>
  <c r="F112" i="2"/>
  <c r="H112" i="2"/>
  <c r="H113" i="2"/>
  <c r="K103" i="2"/>
  <c r="K104" i="2"/>
  <c r="K105" i="2"/>
  <c r="K106" i="2"/>
  <c r="K107" i="2"/>
  <c r="K108" i="2"/>
  <c r="K109" i="2"/>
  <c r="K110" i="2"/>
  <c r="K111" i="2"/>
  <c r="K112" i="2"/>
  <c r="H114" i="2"/>
  <c r="J115" i="2"/>
  <c r="F115" i="2"/>
  <c r="H115" i="2"/>
  <c r="J116" i="2"/>
  <c r="F116" i="2"/>
  <c r="H116" i="2"/>
  <c r="J117" i="2"/>
  <c r="F117" i="2"/>
  <c r="H117" i="2"/>
  <c r="J118" i="2"/>
  <c r="F118" i="2"/>
  <c r="H118" i="2"/>
  <c r="J119" i="2"/>
  <c r="F119" i="2"/>
  <c r="H119" i="2"/>
  <c r="J120" i="2"/>
  <c r="F120" i="2"/>
  <c r="H120" i="2"/>
  <c r="J121" i="2"/>
  <c r="F121" i="2"/>
  <c r="H121" i="2"/>
  <c r="J122" i="2"/>
  <c r="F122" i="2"/>
  <c r="H122" i="2"/>
  <c r="J123" i="2"/>
  <c r="F123" i="2"/>
  <c r="H123" i="2"/>
  <c r="J124" i="2"/>
  <c r="F124" i="2"/>
  <c r="H124" i="2"/>
  <c r="H125" i="2"/>
  <c r="K115" i="2"/>
  <c r="K116" i="2"/>
  <c r="K117" i="2"/>
  <c r="K118" i="2"/>
  <c r="K119" i="2"/>
  <c r="K120" i="2"/>
  <c r="K121" i="2"/>
  <c r="K122" i="2"/>
  <c r="K123" i="2"/>
  <c r="K124" i="2"/>
  <c r="H126" i="2"/>
  <c r="J127" i="2"/>
  <c r="F127" i="2"/>
  <c r="H127" i="2"/>
  <c r="J128" i="2"/>
  <c r="F128" i="2"/>
  <c r="H128" i="2"/>
  <c r="J129" i="2"/>
  <c r="F129" i="2"/>
  <c r="H129" i="2"/>
  <c r="J130" i="2"/>
  <c r="F130" i="2"/>
  <c r="H130" i="2"/>
  <c r="J131" i="2"/>
  <c r="F131" i="2"/>
  <c r="H131" i="2"/>
  <c r="J132" i="2"/>
  <c r="F132" i="2"/>
  <c r="H132" i="2"/>
  <c r="J133" i="2"/>
  <c r="F133" i="2"/>
  <c r="H133" i="2"/>
  <c r="J134" i="2"/>
  <c r="F134" i="2"/>
  <c r="H134" i="2"/>
  <c r="J135" i="2"/>
  <c r="F135" i="2"/>
  <c r="H135" i="2"/>
  <c r="J136" i="2"/>
  <c r="F136" i="2"/>
  <c r="H136" i="2"/>
  <c r="H137" i="2"/>
  <c r="K127" i="2"/>
  <c r="K128" i="2"/>
  <c r="K129" i="2"/>
  <c r="K130" i="2"/>
  <c r="K131" i="2"/>
  <c r="K132" i="2"/>
  <c r="K133" i="2"/>
  <c r="K134" i="2"/>
  <c r="K135" i="2"/>
  <c r="K136" i="2"/>
  <c r="H138" i="2"/>
  <c r="J139" i="2"/>
  <c r="F139" i="2"/>
  <c r="H139" i="2"/>
  <c r="J140" i="2"/>
  <c r="F140" i="2"/>
  <c r="H140" i="2"/>
  <c r="J141" i="2"/>
  <c r="F141" i="2"/>
  <c r="H141" i="2"/>
  <c r="J142" i="2"/>
  <c r="F142" i="2"/>
  <c r="H142" i="2"/>
  <c r="J143" i="2"/>
  <c r="F143" i="2"/>
  <c r="H143" i="2"/>
  <c r="J144" i="2"/>
  <c r="F144" i="2"/>
  <c r="H144" i="2"/>
  <c r="J145" i="2"/>
  <c r="F145" i="2"/>
  <c r="H145" i="2"/>
  <c r="J146" i="2"/>
  <c r="F146" i="2"/>
  <c r="H146" i="2"/>
  <c r="J147" i="2"/>
  <c r="F147" i="2"/>
  <c r="H147" i="2"/>
  <c r="J148" i="2"/>
  <c r="F148" i="2"/>
  <c r="H148" i="2"/>
  <c r="H149" i="2"/>
  <c r="K139" i="2"/>
  <c r="K140" i="2"/>
  <c r="K141" i="2"/>
  <c r="K142" i="2"/>
  <c r="K143" i="2"/>
  <c r="K144" i="2"/>
  <c r="K145" i="2"/>
  <c r="K146" i="2"/>
  <c r="K147" i="2"/>
  <c r="K148" i="2"/>
  <c r="H150" i="2"/>
  <c r="H152" i="2"/>
  <c r="I152" i="2"/>
  <c r="H47" i="2"/>
  <c r="I47" i="2"/>
  <c r="F159" i="2"/>
  <c r="G159" i="2"/>
  <c r="F160" i="2"/>
  <c r="G160" i="2"/>
  <c r="G161" i="2"/>
  <c r="H161" i="2"/>
  <c r="G167" i="2"/>
  <c r="F176" i="2"/>
  <c r="G176" i="2"/>
  <c r="E180" i="2"/>
  <c r="F180" i="2"/>
  <c r="H156" i="2"/>
  <c r="I156" i="2"/>
  <c r="D189" i="2"/>
  <c r="H4" i="2"/>
  <c r="J11" i="1"/>
  <c r="E11" i="1"/>
  <c r="G11" i="1"/>
  <c r="J12" i="1"/>
  <c r="E12" i="1"/>
  <c r="G12" i="1"/>
  <c r="J13" i="1"/>
  <c r="E13" i="1"/>
  <c r="G13" i="1"/>
  <c r="J14" i="1"/>
  <c r="E14" i="1"/>
  <c r="G14" i="1"/>
  <c r="J15" i="1"/>
  <c r="E15" i="1"/>
  <c r="G15" i="1"/>
  <c r="G16" i="1"/>
  <c r="K11" i="1"/>
  <c r="K12" i="1"/>
  <c r="K13" i="1"/>
  <c r="K14" i="1"/>
  <c r="K15" i="1"/>
  <c r="G17" i="1"/>
  <c r="H18" i="1"/>
  <c r="J19" i="1"/>
  <c r="E19" i="1"/>
  <c r="G19" i="1"/>
  <c r="J20" i="1"/>
  <c r="E20" i="1"/>
  <c r="G20" i="1"/>
  <c r="J21" i="1"/>
  <c r="E21" i="1"/>
  <c r="G21" i="1"/>
  <c r="J22" i="1"/>
  <c r="E22" i="1"/>
  <c r="G22" i="1"/>
  <c r="J23" i="1"/>
  <c r="E23" i="1"/>
  <c r="G23" i="1"/>
  <c r="G24" i="1"/>
  <c r="K19" i="1"/>
  <c r="K20" i="1"/>
  <c r="K21" i="1"/>
  <c r="K22" i="1"/>
  <c r="K23" i="1"/>
  <c r="G25" i="1"/>
  <c r="G26" i="1"/>
  <c r="H26" i="1"/>
  <c r="G29" i="1"/>
  <c r="H29" i="1"/>
  <c r="E31" i="1"/>
  <c r="G8" i="1"/>
  <c r="H8" i="1"/>
  <c r="J42" i="1"/>
  <c r="F42" i="1"/>
  <c r="H42" i="1"/>
  <c r="J43" i="1"/>
  <c r="F43" i="1"/>
  <c r="H43" i="1"/>
  <c r="J41" i="1"/>
  <c r="F41" i="1"/>
  <c r="H41" i="1"/>
  <c r="J44" i="1"/>
  <c r="F44" i="1"/>
  <c r="H44" i="1"/>
  <c r="J45" i="1"/>
  <c r="F45" i="1"/>
  <c r="H45" i="1"/>
  <c r="H46" i="1"/>
  <c r="K42" i="1"/>
  <c r="K43" i="1"/>
  <c r="K41" i="1"/>
  <c r="K44" i="1"/>
  <c r="K45" i="1"/>
  <c r="H47" i="1"/>
  <c r="J63" i="1"/>
  <c r="F63" i="1"/>
  <c r="H63" i="1"/>
  <c r="J64" i="1"/>
  <c r="F64" i="1"/>
  <c r="H64" i="1"/>
  <c r="J65" i="1"/>
  <c r="F65" i="1"/>
  <c r="H65" i="1"/>
  <c r="J62" i="1"/>
  <c r="F62" i="1"/>
  <c r="H62" i="1"/>
  <c r="J66" i="1"/>
  <c r="F66" i="1"/>
  <c r="H66" i="1"/>
  <c r="H67" i="1"/>
  <c r="K63" i="1"/>
  <c r="K64" i="1"/>
  <c r="K65" i="1"/>
  <c r="K62" i="1"/>
  <c r="K66" i="1"/>
  <c r="H68" i="1"/>
  <c r="J48" i="1"/>
  <c r="F48" i="1"/>
  <c r="H48" i="1"/>
  <c r="J49" i="1"/>
  <c r="F49" i="1"/>
  <c r="H49" i="1"/>
  <c r="J50" i="1"/>
  <c r="F50" i="1"/>
  <c r="H50" i="1"/>
  <c r="J51" i="1"/>
  <c r="F51" i="1"/>
  <c r="H51" i="1"/>
  <c r="J52" i="1"/>
  <c r="F52" i="1"/>
  <c r="H52" i="1"/>
  <c r="H53" i="1"/>
  <c r="K48" i="1"/>
  <c r="K49" i="1"/>
  <c r="K50" i="1"/>
  <c r="K51" i="1"/>
  <c r="K52" i="1"/>
  <c r="H54" i="1"/>
  <c r="J55" i="1"/>
  <c r="F55" i="1"/>
  <c r="H55" i="1"/>
  <c r="J56" i="1"/>
  <c r="F56" i="1"/>
  <c r="H56" i="1"/>
  <c r="J57" i="1"/>
  <c r="F57" i="1"/>
  <c r="H57" i="1"/>
  <c r="J58" i="1"/>
  <c r="F58" i="1"/>
  <c r="H58" i="1"/>
  <c r="J59" i="1"/>
  <c r="F59" i="1"/>
  <c r="H59" i="1"/>
  <c r="H60" i="1"/>
  <c r="K55" i="1"/>
  <c r="K56" i="1"/>
  <c r="K57" i="1"/>
  <c r="K58" i="1"/>
  <c r="K59" i="1"/>
  <c r="H61" i="1"/>
  <c r="H70" i="1"/>
  <c r="I70" i="1"/>
  <c r="J76" i="1"/>
  <c r="F76" i="1"/>
  <c r="H76" i="1"/>
  <c r="J77" i="1"/>
  <c r="F77" i="1"/>
  <c r="H77" i="1"/>
  <c r="J78" i="1"/>
  <c r="F78" i="1"/>
  <c r="H78" i="1"/>
  <c r="J75" i="1"/>
  <c r="F75" i="1"/>
  <c r="H75" i="1"/>
  <c r="J79" i="1"/>
  <c r="F79" i="1"/>
  <c r="H79" i="1"/>
  <c r="H80" i="1"/>
  <c r="K76" i="1"/>
  <c r="K77" i="1"/>
  <c r="K78" i="1"/>
  <c r="K75" i="1"/>
  <c r="K79" i="1"/>
  <c r="H81" i="1"/>
  <c r="J82" i="1"/>
  <c r="F82" i="1"/>
  <c r="H82" i="1"/>
  <c r="J83" i="1"/>
  <c r="F83" i="1"/>
  <c r="H83" i="1"/>
  <c r="J84" i="1"/>
  <c r="F84" i="1"/>
  <c r="H84" i="1"/>
  <c r="J85" i="1"/>
  <c r="F85" i="1"/>
  <c r="H85" i="1"/>
  <c r="J86" i="1"/>
  <c r="F86" i="1"/>
  <c r="H86" i="1"/>
  <c r="H87" i="1"/>
  <c r="K82" i="1"/>
  <c r="K83" i="1"/>
  <c r="K84" i="1"/>
  <c r="K85" i="1"/>
  <c r="K86" i="1"/>
  <c r="H88" i="1"/>
  <c r="J89" i="1"/>
  <c r="F89" i="1"/>
  <c r="H89" i="1"/>
  <c r="J90" i="1"/>
  <c r="F90" i="1"/>
  <c r="H90" i="1"/>
  <c r="J91" i="1"/>
  <c r="F91" i="1"/>
  <c r="H91" i="1"/>
  <c r="J92" i="1"/>
  <c r="F92" i="1"/>
  <c r="H92" i="1"/>
  <c r="J93" i="1"/>
  <c r="F93" i="1"/>
  <c r="H93" i="1"/>
  <c r="H94" i="1"/>
  <c r="K89" i="1"/>
  <c r="K90" i="1"/>
  <c r="K91" i="1"/>
  <c r="K92" i="1"/>
  <c r="K93" i="1"/>
  <c r="H95" i="1"/>
  <c r="J96" i="1"/>
  <c r="F96" i="1"/>
  <c r="H96" i="1"/>
  <c r="J97" i="1"/>
  <c r="F97" i="1"/>
  <c r="H97" i="1"/>
  <c r="J98" i="1"/>
  <c r="F98" i="1"/>
  <c r="H98" i="1"/>
  <c r="J99" i="1"/>
  <c r="F99" i="1"/>
  <c r="H99" i="1"/>
  <c r="J100" i="1"/>
  <c r="F100" i="1"/>
  <c r="H100" i="1"/>
  <c r="H101" i="1"/>
  <c r="K96" i="1"/>
  <c r="K97" i="1"/>
  <c r="K98" i="1"/>
  <c r="K99" i="1"/>
  <c r="K100" i="1"/>
  <c r="H102" i="1"/>
  <c r="H104" i="1"/>
  <c r="I104" i="1"/>
  <c r="H38" i="1"/>
  <c r="I38" i="1"/>
  <c r="F111" i="1"/>
  <c r="G111" i="1"/>
  <c r="F112" i="1"/>
  <c r="G112" i="1"/>
  <c r="G113" i="1"/>
  <c r="H113" i="1"/>
  <c r="F128" i="1"/>
  <c r="G128" i="1"/>
  <c r="G119" i="1"/>
  <c r="E132" i="1"/>
  <c r="F132" i="1"/>
  <c r="H108" i="1"/>
  <c r="I108" i="1"/>
  <c r="D137" i="1"/>
  <c r="D138" i="1"/>
  <c r="F137" i="1"/>
  <c r="G137" i="1"/>
  <c r="D141" i="1"/>
  <c r="H4" i="1"/>
  <c r="D140" i="1"/>
  <c r="G136" i="1"/>
  <c r="D136" i="1"/>
  <c r="D188" i="2"/>
  <c r="G184" i="2"/>
  <c r="D184" i="2"/>
  <c r="J11" i="3"/>
  <c r="E11" i="3"/>
  <c r="G11" i="3"/>
  <c r="J12" i="3"/>
  <c r="E12" i="3"/>
  <c r="G12" i="3"/>
  <c r="J13" i="3"/>
  <c r="E13" i="3"/>
  <c r="G13" i="3"/>
  <c r="J14" i="3"/>
  <c r="E14" i="3"/>
  <c r="G14" i="3"/>
  <c r="J15" i="3"/>
  <c r="E15" i="3"/>
  <c r="G15" i="3"/>
  <c r="J16" i="3"/>
  <c r="E16" i="3"/>
  <c r="G16" i="3"/>
  <c r="J17" i="3"/>
  <c r="E17" i="3"/>
  <c r="G17" i="3"/>
  <c r="J18" i="3"/>
  <c r="E18" i="3"/>
  <c r="G18" i="3"/>
  <c r="J19" i="3"/>
  <c r="E19" i="3"/>
  <c r="G19" i="3"/>
  <c r="J20" i="3"/>
  <c r="E20" i="3"/>
  <c r="G20" i="3"/>
  <c r="J21" i="3"/>
  <c r="E21" i="3"/>
  <c r="G21" i="3"/>
  <c r="J22" i="3"/>
  <c r="E22" i="3"/>
  <c r="G22" i="3"/>
  <c r="J23" i="3"/>
  <c r="E23" i="3"/>
  <c r="G23" i="3"/>
  <c r="J24" i="3"/>
  <c r="E24" i="3"/>
  <c r="G24" i="3"/>
  <c r="J25" i="3"/>
  <c r="E25" i="3"/>
  <c r="G25" i="3"/>
  <c r="G26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G27" i="3"/>
  <c r="J29" i="3"/>
  <c r="E29" i="3"/>
  <c r="G29" i="3"/>
  <c r="J30" i="3"/>
  <c r="E30" i="3"/>
  <c r="G30" i="3"/>
  <c r="J31" i="3"/>
  <c r="E31" i="3"/>
  <c r="G31" i="3"/>
  <c r="J32" i="3"/>
  <c r="E32" i="3"/>
  <c r="G32" i="3"/>
  <c r="J33" i="3"/>
  <c r="E33" i="3"/>
  <c r="G33" i="3"/>
  <c r="J34" i="3"/>
  <c r="E34" i="3"/>
  <c r="G34" i="3"/>
  <c r="J35" i="3"/>
  <c r="E35" i="3"/>
  <c r="G35" i="3"/>
  <c r="J36" i="3"/>
  <c r="E36" i="3"/>
  <c r="G36" i="3"/>
  <c r="J37" i="3"/>
  <c r="E37" i="3"/>
  <c r="G37" i="3"/>
  <c r="J38" i="3"/>
  <c r="E38" i="3"/>
  <c r="G38" i="3"/>
  <c r="J39" i="3"/>
  <c r="E39" i="3"/>
  <c r="G39" i="3"/>
  <c r="J40" i="3"/>
  <c r="E40" i="3"/>
  <c r="G40" i="3"/>
  <c r="J41" i="3"/>
  <c r="E41" i="3"/>
  <c r="G41" i="3"/>
  <c r="J42" i="3"/>
  <c r="E42" i="3"/>
  <c r="G42" i="3"/>
  <c r="J43" i="3"/>
  <c r="E43" i="3"/>
  <c r="G43" i="3"/>
  <c r="G44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G45" i="3"/>
  <c r="G48" i="3"/>
  <c r="H48" i="3"/>
  <c r="E50" i="3"/>
  <c r="G8" i="3"/>
  <c r="H8" i="3"/>
  <c r="J60" i="3"/>
  <c r="F60" i="3"/>
  <c r="H60" i="3"/>
  <c r="J61" i="3"/>
  <c r="F61" i="3"/>
  <c r="H61" i="3"/>
  <c r="J62" i="3"/>
  <c r="F62" i="3"/>
  <c r="H62" i="3"/>
  <c r="J63" i="3"/>
  <c r="F63" i="3"/>
  <c r="H63" i="3"/>
  <c r="J64" i="3"/>
  <c r="F64" i="3"/>
  <c r="H64" i="3"/>
  <c r="J65" i="3"/>
  <c r="F65" i="3"/>
  <c r="H65" i="3"/>
  <c r="J66" i="3"/>
  <c r="F66" i="3"/>
  <c r="H66" i="3"/>
  <c r="J67" i="3"/>
  <c r="F67" i="3"/>
  <c r="H67" i="3"/>
  <c r="J68" i="3"/>
  <c r="F68" i="3"/>
  <c r="H68" i="3"/>
  <c r="J69" i="3"/>
  <c r="F69" i="3"/>
  <c r="H69" i="3"/>
  <c r="J70" i="3"/>
  <c r="F70" i="3"/>
  <c r="H70" i="3"/>
  <c r="J71" i="3"/>
  <c r="F71" i="3"/>
  <c r="H71" i="3"/>
  <c r="J72" i="3"/>
  <c r="F72" i="3"/>
  <c r="H72" i="3"/>
  <c r="J73" i="3"/>
  <c r="F73" i="3"/>
  <c r="H73" i="3"/>
  <c r="J74" i="3"/>
  <c r="F74" i="3"/>
  <c r="H74" i="3"/>
  <c r="H75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H76" i="3"/>
  <c r="J77" i="3"/>
  <c r="F77" i="3"/>
  <c r="H77" i="3"/>
  <c r="J78" i="3"/>
  <c r="F78" i="3"/>
  <c r="H78" i="3"/>
  <c r="J79" i="3"/>
  <c r="F79" i="3"/>
  <c r="H79" i="3"/>
  <c r="J80" i="3"/>
  <c r="F80" i="3"/>
  <c r="H80" i="3"/>
  <c r="J81" i="3"/>
  <c r="F81" i="3"/>
  <c r="H81" i="3"/>
  <c r="J82" i="3"/>
  <c r="F82" i="3"/>
  <c r="H82" i="3"/>
  <c r="J83" i="3"/>
  <c r="F83" i="3"/>
  <c r="H83" i="3"/>
  <c r="J84" i="3"/>
  <c r="F84" i="3"/>
  <c r="H84" i="3"/>
  <c r="J85" i="3"/>
  <c r="F85" i="3"/>
  <c r="H85" i="3"/>
  <c r="J86" i="3"/>
  <c r="F86" i="3"/>
  <c r="H86" i="3"/>
  <c r="J87" i="3"/>
  <c r="F87" i="3"/>
  <c r="H87" i="3"/>
  <c r="J88" i="3"/>
  <c r="F88" i="3"/>
  <c r="H88" i="3"/>
  <c r="J89" i="3"/>
  <c r="F89" i="3"/>
  <c r="H89" i="3"/>
  <c r="J90" i="3"/>
  <c r="F90" i="3"/>
  <c r="H90" i="3"/>
  <c r="J91" i="3"/>
  <c r="F91" i="3"/>
  <c r="H91" i="3"/>
  <c r="H92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H93" i="3"/>
  <c r="J94" i="3"/>
  <c r="F94" i="3"/>
  <c r="H94" i="3"/>
  <c r="J95" i="3"/>
  <c r="F95" i="3"/>
  <c r="H95" i="3"/>
  <c r="J96" i="3"/>
  <c r="F96" i="3"/>
  <c r="H96" i="3"/>
  <c r="J97" i="3"/>
  <c r="F97" i="3"/>
  <c r="H97" i="3"/>
  <c r="J98" i="3"/>
  <c r="F98" i="3"/>
  <c r="H98" i="3"/>
  <c r="J99" i="3"/>
  <c r="F99" i="3"/>
  <c r="H99" i="3"/>
  <c r="J100" i="3"/>
  <c r="F100" i="3"/>
  <c r="H100" i="3"/>
  <c r="J101" i="3"/>
  <c r="F101" i="3"/>
  <c r="H101" i="3"/>
  <c r="J102" i="3"/>
  <c r="F102" i="3"/>
  <c r="H102" i="3"/>
  <c r="J103" i="3"/>
  <c r="F103" i="3"/>
  <c r="H103" i="3"/>
  <c r="J104" i="3"/>
  <c r="F104" i="3"/>
  <c r="H104" i="3"/>
  <c r="J105" i="3"/>
  <c r="F105" i="3"/>
  <c r="H105" i="3"/>
  <c r="J106" i="3"/>
  <c r="F106" i="3"/>
  <c r="H106" i="3"/>
  <c r="J107" i="3"/>
  <c r="F107" i="3"/>
  <c r="H107" i="3"/>
  <c r="J108" i="3"/>
  <c r="F108" i="3"/>
  <c r="H108" i="3"/>
  <c r="H109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H110" i="3"/>
  <c r="J111" i="3"/>
  <c r="F111" i="3"/>
  <c r="H111" i="3"/>
  <c r="J112" i="3"/>
  <c r="F112" i="3"/>
  <c r="H112" i="3"/>
  <c r="J113" i="3"/>
  <c r="F113" i="3"/>
  <c r="H113" i="3"/>
  <c r="J114" i="3"/>
  <c r="F114" i="3"/>
  <c r="H114" i="3"/>
  <c r="J115" i="3"/>
  <c r="F115" i="3"/>
  <c r="H115" i="3"/>
  <c r="J116" i="3"/>
  <c r="F116" i="3"/>
  <c r="H116" i="3"/>
  <c r="J117" i="3"/>
  <c r="F117" i="3"/>
  <c r="H117" i="3"/>
  <c r="J118" i="3"/>
  <c r="F118" i="3"/>
  <c r="H118" i="3"/>
  <c r="J119" i="3"/>
  <c r="F119" i="3"/>
  <c r="H119" i="3"/>
  <c r="J120" i="3"/>
  <c r="F120" i="3"/>
  <c r="H120" i="3"/>
  <c r="J121" i="3"/>
  <c r="F121" i="3"/>
  <c r="H121" i="3"/>
  <c r="J122" i="3"/>
  <c r="F122" i="3"/>
  <c r="H122" i="3"/>
  <c r="J123" i="3"/>
  <c r="F123" i="3"/>
  <c r="H123" i="3"/>
  <c r="J124" i="3"/>
  <c r="F124" i="3"/>
  <c r="H124" i="3"/>
  <c r="J125" i="3"/>
  <c r="F125" i="3"/>
  <c r="H125" i="3"/>
  <c r="H126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H127" i="3"/>
  <c r="H129" i="3"/>
  <c r="I129" i="3"/>
  <c r="J133" i="3"/>
  <c r="F133" i="3"/>
  <c r="H133" i="3"/>
  <c r="J134" i="3"/>
  <c r="F134" i="3"/>
  <c r="H134" i="3"/>
  <c r="J135" i="3"/>
  <c r="F135" i="3"/>
  <c r="H135" i="3"/>
  <c r="J136" i="3"/>
  <c r="F136" i="3"/>
  <c r="H136" i="3"/>
  <c r="J137" i="3"/>
  <c r="F137" i="3"/>
  <c r="H137" i="3"/>
  <c r="J138" i="3"/>
  <c r="F138" i="3"/>
  <c r="H138" i="3"/>
  <c r="J139" i="3"/>
  <c r="F139" i="3"/>
  <c r="H139" i="3"/>
  <c r="J140" i="3"/>
  <c r="F140" i="3"/>
  <c r="H140" i="3"/>
  <c r="J141" i="3"/>
  <c r="F141" i="3"/>
  <c r="H141" i="3"/>
  <c r="J142" i="3"/>
  <c r="F142" i="3"/>
  <c r="H142" i="3"/>
  <c r="J143" i="3"/>
  <c r="F143" i="3"/>
  <c r="H143" i="3"/>
  <c r="J144" i="3"/>
  <c r="F144" i="3"/>
  <c r="H144" i="3"/>
  <c r="J145" i="3"/>
  <c r="F145" i="3"/>
  <c r="H145" i="3"/>
  <c r="J146" i="3"/>
  <c r="F146" i="3"/>
  <c r="H146" i="3"/>
  <c r="J147" i="3"/>
  <c r="F147" i="3"/>
  <c r="H147" i="3"/>
  <c r="H148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H149" i="3"/>
  <c r="J150" i="3"/>
  <c r="F150" i="3"/>
  <c r="H150" i="3"/>
  <c r="J151" i="3"/>
  <c r="F151" i="3"/>
  <c r="H151" i="3"/>
  <c r="J152" i="3"/>
  <c r="F152" i="3"/>
  <c r="H152" i="3"/>
  <c r="J153" i="3"/>
  <c r="F153" i="3"/>
  <c r="H153" i="3"/>
  <c r="J154" i="3"/>
  <c r="F154" i="3"/>
  <c r="H154" i="3"/>
  <c r="J155" i="3"/>
  <c r="F155" i="3"/>
  <c r="H155" i="3"/>
  <c r="J156" i="3"/>
  <c r="F156" i="3"/>
  <c r="H156" i="3"/>
  <c r="J157" i="3"/>
  <c r="F157" i="3"/>
  <c r="H157" i="3"/>
  <c r="J158" i="3"/>
  <c r="F158" i="3"/>
  <c r="H158" i="3"/>
  <c r="J159" i="3"/>
  <c r="F159" i="3"/>
  <c r="H159" i="3"/>
  <c r="J160" i="3"/>
  <c r="F160" i="3"/>
  <c r="H160" i="3"/>
  <c r="J161" i="3"/>
  <c r="F161" i="3"/>
  <c r="H161" i="3"/>
  <c r="J162" i="3"/>
  <c r="F162" i="3"/>
  <c r="H162" i="3"/>
  <c r="J163" i="3"/>
  <c r="F163" i="3"/>
  <c r="H163" i="3"/>
  <c r="J164" i="3"/>
  <c r="F164" i="3"/>
  <c r="H164" i="3"/>
  <c r="H165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H166" i="3"/>
  <c r="J167" i="3"/>
  <c r="F167" i="3"/>
  <c r="H167" i="3"/>
  <c r="J168" i="3"/>
  <c r="F168" i="3"/>
  <c r="H168" i="3"/>
  <c r="J169" i="3"/>
  <c r="F169" i="3"/>
  <c r="H169" i="3"/>
  <c r="J170" i="3"/>
  <c r="F170" i="3"/>
  <c r="H170" i="3"/>
  <c r="J171" i="3"/>
  <c r="F171" i="3"/>
  <c r="H171" i="3"/>
  <c r="J172" i="3"/>
  <c r="F172" i="3"/>
  <c r="H172" i="3"/>
  <c r="J173" i="3"/>
  <c r="F173" i="3"/>
  <c r="H173" i="3"/>
  <c r="J174" i="3"/>
  <c r="F174" i="3"/>
  <c r="H174" i="3"/>
  <c r="J175" i="3"/>
  <c r="F175" i="3"/>
  <c r="H175" i="3"/>
  <c r="J176" i="3"/>
  <c r="F176" i="3"/>
  <c r="H176" i="3"/>
  <c r="J177" i="3"/>
  <c r="F177" i="3"/>
  <c r="H177" i="3"/>
  <c r="J178" i="3"/>
  <c r="F178" i="3"/>
  <c r="H178" i="3"/>
  <c r="J179" i="3"/>
  <c r="F179" i="3"/>
  <c r="H179" i="3"/>
  <c r="J180" i="3"/>
  <c r="F180" i="3"/>
  <c r="H180" i="3"/>
  <c r="J181" i="3"/>
  <c r="F181" i="3"/>
  <c r="H181" i="3"/>
  <c r="H182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H183" i="3"/>
  <c r="J184" i="3"/>
  <c r="F184" i="3"/>
  <c r="H184" i="3"/>
  <c r="J185" i="3"/>
  <c r="F185" i="3"/>
  <c r="H185" i="3"/>
  <c r="J186" i="3"/>
  <c r="F186" i="3"/>
  <c r="H186" i="3"/>
  <c r="J187" i="3"/>
  <c r="F187" i="3"/>
  <c r="H187" i="3"/>
  <c r="J188" i="3"/>
  <c r="F188" i="3"/>
  <c r="H188" i="3"/>
  <c r="J189" i="3"/>
  <c r="F189" i="3"/>
  <c r="H189" i="3"/>
  <c r="J190" i="3"/>
  <c r="F190" i="3"/>
  <c r="H190" i="3"/>
  <c r="J191" i="3"/>
  <c r="F191" i="3"/>
  <c r="H191" i="3"/>
  <c r="J192" i="3"/>
  <c r="F192" i="3"/>
  <c r="H192" i="3"/>
  <c r="J193" i="3"/>
  <c r="F193" i="3"/>
  <c r="H193" i="3"/>
  <c r="J194" i="3"/>
  <c r="F194" i="3"/>
  <c r="H194" i="3"/>
  <c r="J195" i="3"/>
  <c r="F195" i="3"/>
  <c r="H195" i="3"/>
  <c r="J196" i="3"/>
  <c r="F196" i="3"/>
  <c r="H196" i="3"/>
  <c r="J197" i="3"/>
  <c r="F197" i="3"/>
  <c r="H197" i="3"/>
  <c r="J198" i="3"/>
  <c r="F198" i="3"/>
  <c r="H198" i="3"/>
  <c r="H199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H200" i="3"/>
  <c r="H202" i="3"/>
  <c r="I202" i="3"/>
  <c r="H57" i="3"/>
  <c r="I57" i="3"/>
  <c r="F209" i="3"/>
  <c r="G209" i="3"/>
  <c r="F210" i="3"/>
  <c r="G210" i="3"/>
  <c r="G211" i="3"/>
  <c r="H211" i="3"/>
  <c r="G218" i="3"/>
  <c r="F227" i="3"/>
  <c r="G227" i="3"/>
  <c r="E231" i="3"/>
  <c r="F231" i="3"/>
  <c r="H206" i="3"/>
  <c r="I206" i="3"/>
  <c r="D236" i="3"/>
  <c r="D237" i="3"/>
  <c r="F236" i="3"/>
  <c r="G236" i="3"/>
  <c r="D240" i="3"/>
  <c r="H4" i="3"/>
  <c r="G235" i="3"/>
  <c r="D239" i="3"/>
  <c r="D235" i="3"/>
  <c r="F230" i="3"/>
  <c r="G226" i="3"/>
  <c r="G217" i="3"/>
  <c r="F179" i="2"/>
  <c r="G175" i="2"/>
  <c r="G166" i="2"/>
  <c r="H210" i="3"/>
  <c r="H160" i="2"/>
  <c r="F131" i="1"/>
  <c r="G127" i="1"/>
  <c r="G118" i="1"/>
  <c r="H112" i="1"/>
  <c r="E49" i="3"/>
  <c r="E39" i="2"/>
  <c r="K17" i="2"/>
  <c r="K19" i="2"/>
  <c r="K16" i="2"/>
  <c r="K18" i="2"/>
  <c r="F114" i="2"/>
  <c r="F200" i="3"/>
  <c r="F166" i="3"/>
  <c r="F126" i="2"/>
  <c r="F97" i="2"/>
  <c r="F127" i="3"/>
  <c r="F93" i="3"/>
  <c r="F85" i="2"/>
  <c r="K182" i="3"/>
  <c r="F61" i="2"/>
  <c r="F149" i="3"/>
  <c r="K26" i="3"/>
  <c r="K199" i="3"/>
  <c r="F92" i="3"/>
  <c r="F126" i="3"/>
  <c r="F109" i="3"/>
  <c r="F165" i="3"/>
  <c r="E44" i="3"/>
  <c r="F75" i="3"/>
  <c r="E26" i="3"/>
  <c r="F148" i="3"/>
  <c r="F199" i="3"/>
  <c r="K165" i="3"/>
  <c r="F182" i="3"/>
  <c r="K113" i="2"/>
  <c r="F96" i="2"/>
  <c r="F60" i="2"/>
  <c r="K96" i="2"/>
  <c r="F113" i="2"/>
  <c r="K149" i="2"/>
  <c r="F137" i="2"/>
  <c r="F149" i="2"/>
  <c r="E34" i="2"/>
  <c r="K20" i="2"/>
  <c r="F84" i="2"/>
  <c r="F125" i="2"/>
  <c r="E21" i="2"/>
  <c r="E30" i="1"/>
  <c r="E22" i="2"/>
  <c r="F110" i="3"/>
  <c r="F76" i="3"/>
  <c r="F150" i="2"/>
  <c r="F138" i="2"/>
  <c r="F183" i="3"/>
  <c r="G36" i="2"/>
  <c r="H36" i="2"/>
  <c r="H35" i="2"/>
  <c r="K125" i="2"/>
  <c r="F73" i="2"/>
  <c r="K72" i="2"/>
  <c r="H23" i="2"/>
  <c r="K148" i="3"/>
  <c r="K92" i="3"/>
  <c r="K75" i="3"/>
  <c r="E45" i="3"/>
  <c r="G46" i="3"/>
  <c r="H46" i="3"/>
  <c r="H45" i="3"/>
  <c r="H28" i="3"/>
  <c r="E27" i="3"/>
  <c r="K109" i="3"/>
  <c r="K126" i="3"/>
  <c r="K44" i="3"/>
  <c r="K137" i="2"/>
  <c r="F72" i="2"/>
  <c r="E35" i="2"/>
  <c r="K60" i="2"/>
  <c r="K34" i="2"/>
  <c r="K21" i="2"/>
  <c r="K84" i="2"/>
  <c r="I98" i="2"/>
  <c r="I201" i="3"/>
  <c r="I151" i="2"/>
  <c r="H47" i="3"/>
  <c r="I128" i="3"/>
  <c r="H37" i="2"/>
  <c r="F81" i="1"/>
  <c r="F54" i="1"/>
  <c r="I56" i="3"/>
  <c r="I46" i="2"/>
  <c r="H7" i="2"/>
  <c r="E17" i="1"/>
  <c r="F80" i="1"/>
  <c r="F87" i="1"/>
  <c r="F67" i="1"/>
  <c r="F94" i="1"/>
  <c r="F53" i="1"/>
  <c r="F101" i="1"/>
  <c r="F60" i="1"/>
  <c r="K16" i="1"/>
  <c r="E16" i="1"/>
  <c r="K94" i="1"/>
  <c r="F88" i="1"/>
  <c r="K53" i="1"/>
  <c r="F61" i="1"/>
  <c r="F47" i="1"/>
  <c r="E25" i="1"/>
  <c r="F95" i="1"/>
  <c r="F68" i="1"/>
  <c r="F102" i="1"/>
  <c r="H7" i="3"/>
  <c r="K80" i="1"/>
  <c r="E24" i="1"/>
  <c r="K101" i="1"/>
  <c r="F46" i="1"/>
  <c r="K87" i="1"/>
  <c r="K60" i="1"/>
  <c r="K67" i="1"/>
  <c r="K46" i="1"/>
  <c r="K24" i="1"/>
  <c r="H25" i="1"/>
  <c r="I103" i="1"/>
  <c r="H28" i="1"/>
  <c r="I69" i="1"/>
  <c r="I37" i="1"/>
  <c r="H7" i="1"/>
</calcChain>
</file>

<file path=xl/sharedStrings.xml><?xml version="1.0" encoding="utf-8"?>
<sst xmlns="http://schemas.openxmlformats.org/spreadsheetml/2006/main" count="402" uniqueCount="86">
  <si>
    <t>Antigüedad UMH</t>
  </si>
  <si>
    <t>Igual o superior al del puesto solicitado (2 PUNTOS)</t>
  </si>
  <si>
    <t>Inferior, en más de  4 niveles al del puesto solicitado (1 PUNTO)</t>
  </si>
  <si>
    <t>Inferior, como máx en 4 niveles al del puesto solicitado (1,5 PUNTOS)</t>
  </si>
  <si>
    <t>ptos por mes</t>
  </si>
  <si>
    <t>TOTALES</t>
  </si>
  <si>
    <t>GRADO RECONOCIDO:</t>
  </si>
  <si>
    <t>misma área funcional</t>
  </si>
  <si>
    <t>distinta área funcional</t>
  </si>
  <si>
    <t>EXPERIENCIA EN DESEMPEÑO DE PUESTOS UMH</t>
  </si>
  <si>
    <t>TOTAL APARTADO A)</t>
  </si>
  <si>
    <t>TOTAL APARTADO B)</t>
  </si>
  <si>
    <t>valenciano</t>
  </si>
  <si>
    <t>oral:</t>
  </si>
  <si>
    <t>elemental:</t>
  </si>
  <si>
    <t>mitja:</t>
  </si>
  <si>
    <t>superior:</t>
  </si>
  <si>
    <t>Nivel A1</t>
  </si>
  <si>
    <t>Nivel A2</t>
  </si>
  <si>
    <t>Nivel B1</t>
  </si>
  <si>
    <t>Nivel B2</t>
  </si>
  <si>
    <t>Nivel C1</t>
  </si>
  <si>
    <t>Nivel C2</t>
  </si>
  <si>
    <t>DNI:</t>
  </si>
  <si>
    <t>Nombre Completo:</t>
  </si>
  <si>
    <t>PUNTUACIÓN TOTAL DEL CONCURSO</t>
  </si>
  <si>
    <t>Idioma</t>
  </si>
  <si>
    <t>Inglés</t>
  </si>
  <si>
    <t>Francés</t>
  </si>
  <si>
    <t>Italiano</t>
  </si>
  <si>
    <t>alemán</t>
  </si>
  <si>
    <t>Otros</t>
  </si>
  <si>
    <t>puntuación por nivel</t>
  </si>
  <si>
    <t>idiomas comunitarios:  máx 1,62</t>
  </si>
  <si>
    <t>TOTAL APARTADO C)</t>
  </si>
  <si>
    <t>fecha desde (dd/mm/aaaa)</t>
  </si>
  <si>
    <t>fecha hasta (dd/mm/aaaa)</t>
  </si>
  <si>
    <t>SUBTOTAL</t>
  </si>
  <si>
    <t>TOTAL ANTIGÜEDAD</t>
  </si>
  <si>
    <t xml:space="preserve">CADA VEZ QUE LA SUMA DE LOS DIAS SUELTOS SUPERA 30, SE GENERA UN NUEVO MES DE TRABAJO </t>
  </si>
  <si>
    <t>Introduce la puntuación correspondiente en la casilla de GRADO RECONOCIDO</t>
  </si>
  <si>
    <t>Nº MESES POR DIAS SUELTOS</t>
  </si>
  <si>
    <t xml:space="preserve">Introduce la puntuación correspondiente en la SIGUIENTE casilla </t>
  </si>
  <si>
    <t>Meses</t>
  </si>
  <si>
    <t>MESES TOTALES</t>
  </si>
  <si>
    <t xml:space="preserve">OTRAS UNIVERSIDADES </t>
  </si>
  <si>
    <t xml:space="preserve"> área funcional asimilada</t>
  </si>
  <si>
    <r>
      <t xml:space="preserve">EXPERIENCIA EN DESEMPEÑO DE PUESTOS OTRAS UNIVER/AAPP </t>
    </r>
    <r>
      <rPr>
        <b/>
        <sz val="10"/>
        <color theme="1"/>
        <rFont val="Calibri"/>
        <family val="2"/>
        <scheme val="minor"/>
      </rPr>
      <t>en área funcional asimilada</t>
    </r>
  </si>
  <si>
    <t>OTRAS UNIVERISDADES</t>
  </si>
  <si>
    <t>OTRAS UNIVERSIDADES</t>
  </si>
  <si>
    <t>OTRAS ADMINISTRACIONES PUBLICAS</t>
  </si>
  <si>
    <r>
      <t xml:space="preserve">EXPERIENCIA EN DESEMPEÑO DE PUESTOS OTRAS UNIVER/AAPP </t>
    </r>
    <r>
      <rPr>
        <b/>
        <sz val="9"/>
        <color theme="1"/>
        <rFont val="Calibri"/>
        <family val="2"/>
        <scheme val="minor"/>
      </rPr>
      <t>en área funcional asimilada</t>
    </r>
  </si>
  <si>
    <t>A.  ANTIGÜEDAD Y GRADO, (máx. 8,76)</t>
  </si>
  <si>
    <t>ANTIGÜEDAD (máx. 6,76)</t>
  </si>
  <si>
    <t>Antigüedad otras AAPP            (máx. 3,38)</t>
  </si>
  <si>
    <t>Antigüedad otras AAPP     (máx. 3,38)</t>
  </si>
  <si>
    <t>igual subgrupo</t>
  </si>
  <si>
    <t>inferior subgrupo/grupo</t>
  </si>
  <si>
    <t>igual  subgrupo</t>
  </si>
  <si>
    <t>inferior grupo/grupo</t>
  </si>
  <si>
    <t>MAX  2,8</t>
  </si>
  <si>
    <t>MAX 2,8</t>
  </si>
  <si>
    <t>C. FORMACIÓN, (máx. 9,64)</t>
  </si>
  <si>
    <t>VALOR</t>
  </si>
  <si>
    <t>Puntos por otras titulaciones</t>
  </si>
  <si>
    <t>GENERAL = 0,6</t>
  </si>
  <si>
    <t>RELACIONADO= 0,9</t>
  </si>
  <si>
    <t>si tienes, introduce el valor en las SIGUIENTES casillas</t>
  </si>
  <si>
    <t>Antigüedad TOTAL UMH</t>
  </si>
  <si>
    <t>Antigüedad otras AAPP (máx. 3,38)</t>
  </si>
  <si>
    <r>
      <rPr>
        <b/>
        <u/>
        <sz val="10"/>
        <color theme="1"/>
        <rFont val="Calibri"/>
        <family val="2"/>
        <scheme val="minor"/>
      </rPr>
      <t>Específicos</t>
    </r>
    <r>
      <rPr>
        <sz val="10"/>
        <color theme="1"/>
        <rFont val="Calibri"/>
        <family val="2"/>
        <scheme val="minor"/>
      </rPr>
      <t xml:space="preserve"> (mín 3 horas-máx 240 horas)</t>
    </r>
  </si>
  <si>
    <t>Cursos de formación, máx. 5,5</t>
  </si>
  <si>
    <r>
      <rPr>
        <b/>
        <u/>
        <sz val="10"/>
        <color theme="1"/>
        <rFont val="Calibri"/>
        <family val="2"/>
        <scheme val="minor"/>
      </rPr>
      <t>Generales</t>
    </r>
    <r>
      <rPr>
        <sz val="10"/>
        <color theme="1"/>
        <rFont val="Calibri"/>
        <family val="2"/>
        <scheme val="minor"/>
      </rPr>
      <t xml:space="preserve"> (mín 3 horas-máx 233horas). </t>
    </r>
    <r>
      <rPr>
        <b/>
        <sz val="10"/>
        <color rgb="FFFF0000"/>
        <rFont val="Calibri"/>
        <family val="2"/>
        <scheme val="minor"/>
      </rPr>
      <t>Maximo 2,75 puntos</t>
    </r>
  </si>
  <si>
    <t>Horas totales de formación</t>
  </si>
  <si>
    <t>Puntos por hora</t>
  </si>
  <si>
    <t>MAX. 2 puntos</t>
  </si>
  <si>
    <t>PRUEBA ESCRITA + MEMORIA</t>
  </si>
  <si>
    <t>E. PRUEBA PRACTICA</t>
  </si>
  <si>
    <t>D. OTROS MERITOS</t>
  </si>
  <si>
    <t>MAX. 4 puntos</t>
  </si>
  <si>
    <t>B. EXPERIENCIA EN EL DESEMPEÑO DE PUESTOS DE IGUAL O DIFERENTE GRUPO/SUBGRUPO O AREA FUNCIONAL (máx. 5,6)</t>
  </si>
  <si>
    <t>0,015 por hora de cursos impartidos relacionados con el puesto de trabajo</t>
  </si>
  <si>
    <r>
      <t>congresos, publicaciones. Etc.</t>
    </r>
    <r>
      <rPr>
        <i/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A valorar por el tribunal</t>
    </r>
  </si>
  <si>
    <t>PUNTOS</t>
  </si>
  <si>
    <t>AUTOBAREMACIÓN CONCURSO DE MERITOS A1/A2 2016</t>
  </si>
  <si>
    <t>AUTOBAREMACIÓN CONCURSO DE MERITOS PUESTOS A1/A2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</si>
</sst>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-mm\-yy;@"/>
    <numFmt numFmtId="165" formatCode="0.0000"/>
    <numFmt numFmtId="166" formatCode="0.00000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6" borderId="1" xfId="0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6" borderId="8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2" xfId="0" applyFill="1" applyBorder="1"/>
    <xf numFmtId="0" fontId="0" fillId="2" borderId="9" xfId="0" applyFill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/>
    <xf numFmtId="0" fontId="0" fillId="8" borderId="1" xfId="0" applyFill="1" applyBorder="1" applyAlignment="1">
      <alignment horizontal="right"/>
    </xf>
    <xf numFmtId="165" fontId="0" fillId="0" borderId="1" xfId="0" applyNumberFormat="1" applyBorder="1"/>
    <xf numFmtId="0" fontId="0" fillId="6" borderId="0" xfId="0" applyFill="1"/>
    <xf numFmtId="165" fontId="0" fillId="6" borderId="0" xfId="0" applyNumberFormat="1" applyFill="1"/>
    <xf numFmtId="0" fontId="0" fillId="0" borderId="1" xfId="0" applyBorder="1" applyAlignment="1"/>
    <xf numFmtId="1" fontId="0" fillId="0" borderId="0" xfId="0" applyNumberFormat="1"/>
    <xf numFmtId="165" fontId="0" fillId="9" borderId="1" xfId="0" applyNumberFormat="1" applyFill="1" applyBorder="1"/>
    <xf numFmtId="165" fontId="0" fillId="8" borderId="1" xfId="0" applyNumberFormat="1" applyFill="1" applyBorder="1" applyAlignment="1">
      <alignment horizontal="right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6" borderId="1" xfId="0" applyFill="1" applyBorder="1" applyAlignment="1">
      <alignment horizontal="right"/>
    </xf>
    <xf numFmtId="1" fontId="0" fillId="0" borderId="1" xfId="0" applyNumberFormat="1" applyBorder="1"/>
    <xf numFmtId="0" fontId="5" fillId="9" borderId="9" xfId="0" applyFont="1" applyFill="1" applyBorder="1" applyAlignment="1">
      <alignment horizontal="right"/>
    </xf>
    <xf numFmtId="165" fontId="5" fillId="9" borderId="4" xfId="0" applyNumberFormat="1" applyFont="1" applyFill="1" applyBorder="1"/>
    <xf numFmtId="1" fontId="0" fillId="9" borderId="0" xfId="0" applyNumberFormat="1" applyFill="1" applyBorder="1" applyAlignment="1">
      <alignment horizontal="center"/>
    </xf>
    <xf numFmtId="165" fontId="5" fillId="8" borderId="12" xfId="0" applyNumberFormat="1" applyFont="1" applyFill="1" applyBorder="1"/>
    <xf numFmtId="165" fontId="4" fillId="6" borderId="5" xfId="0" applyNumberFormat="1" applyFont="1" applyFill="1" applyBorder="1"/>
    <xf numFmtId="0" fontId="4" fillId="6" borderId="5" xfId="0" applyFont="1" applyFill="1" applyBorder="1"/>
    <xf numFmtId="0" fontId="4" fillId="4" borderId="6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5" borderId="6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165" fontId="5" fillId="8" borderId="1" xfId="0" applyNumberFormat="1" applyFont="1" applyFill="1" applyBorder="1"/>
    <xf numFmtId="1" fontId="0" fillId="8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5" borderId="7" xfId="0" applyFont="1" applyFill="1" applyBorder="1"/>
    <xf numFmtId="0" fontId="0" fillId="0" borderId="15" xfId="0" applyBorder="1"/>
    <xf numFmtId="165" fontId="4" fillId="4" borderId="6" xfId="0" applyNumberFormat="1" applyFont="1" applyFill="1" applyBorder="1"/>
    <xf numFmtId="0" fontId="0" fillId="0" borderId="0" xfId="0" applyNumberFormat="1"/>
    <xf numFmtId="0" fontId="0" fillId="7" borderId="5" xfId="0" applyFill="1" applyBorder="1"/>
    <xf numFmtId="0" fontId="0" fillId="7" borderId="2" xfId="0" applyFill="1" applyBorder="1" applyAlignment="1">
      <alignment horizontal="right"/>
    </xf>
    <xf numFmtId="165" fontId="7" fillId="8" borderId="8" xfId="0" applyNumberFormat="1" applyFont="1" applyFill="1" applyBorder="1" applyAlignment="1">
      <alignment horizontal="center"/>
    </xf>
    <xf numFmtId="0" fontId="5" fillId="9" borderId="5" xfId="0" applyFont="1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5" fontId="0" fillId="6" borderId="5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7" borderId="5" xfId="0" applyFill="1" applyBorder="1" applyProtection="1">
      <protection locked="0"/>
    </xf>
    <xf numFmtId="0" fontId="6" fillId="0" borderId="5" xfId="0" applyFont="1" applyFill="1" applyBorder="1" applyAlignment="1"/>
    <xf numFmtId="0" fontId="6" fillId="0" borderId="0" xfId="0" applyFont="1" applyFill="1" applyBorder="1" applyAlignment="1"/>
    <xf numFmtId="0" fontId="6" fillId="0" borderId="6" xfId="0" applyFont="1" applyFill="1" applyBorder="1" applyAlignment="1"/>
    <xf numFmtId="0" fontId="5" fillId="12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5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6" borderId="0" xfId="0" applyFont="1" applyFill="1"/>
    <xf numFmtId="166" fontId="5" fillId="0" borderId="5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8" borderId="3" xfId="0" applyFill="1" applyBorder="1" applyAlignment="1">
      <alignment horizontal="right"/>
    </xf>
    <xf numFmtId="165" fontId="5" fillId="8" borderId="3" xfId="0" applyNumberFormat="1" applyFont="1" applyFill="1" applyBorder="1"/>
    <xf numFmtId="0" fontId="0" fillId="0" borderId="4" xfId="0" applyBorder="1"/>
    <xf numFmtId="165" fontId="0" fillId="9" borderId="4" xfId="0" applyNumberFormat="1" applyFill="1" applyBorder="1"/>
    <xf numFmtId="0" fontId="5" fillId="0" borderId="0" xfId="0" applyFont="1" applyFill="1" applyBorder="1" applyAlignment="1"/>
    <xf numFmtId="166" fontId="5" fillId="0" borderId="0" xfId="0" applyNumberFormat="1" applyFont="1" applyFill="1" applyBorder="1" applyAlignment="1">
      <alignment horizontal="right"/>
    </xf>
    <xf numFmtId="165" fontId="5" fillId="8" borderId="15" xfId="0" applyNumberFormat="1" applyFont="1" applyFill="1" applyBorder="1"/>
    <xf numFmtId="0" fontId="5" fillId="13" borderId="5" xfId="0" applyFont="1" applyFill="1" applyBorder="1" applyAlignment="1">
      <alignment horizontal="center"/>
    </xf>
    <xf numFmtId="165" fontId="5" fillId="0" borderId="5" xfId="0" applyNumberFormat="1" applyFont="1" applyFill="1" applyBorder="1"/>
    <xf numFmtId="1" fontId="0" fillId="8" borderId="3" xfId="0" applyNumberFormat="1" applyFill="1" applyBorder="1" applyAlignment="1">
      <alignment horizontal="center"/>
    </xf>
    <xf numFmtId="165" fontId="5" fillId="0" borderId="5" xfId="0" applyNumberFormat="1" applyFont="1" applyBorder="1"/>
    <xf numFmtId="0" fontId="0" fillId="0" borderId="1" xfId="0" applyBorder="1" applyAlignment="1">
      <alignment horizontal="center"/>
    </xf>
    <xf numFmtId="0" fontId="0" fillId="0" borderId="4" xfId="0" applyBorder="1" applyProtection="1">
      <protection locked="0"/>
    </xf>
    <xf numFmtId="0" fontId="5" fillId="7" borderId="5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center" wrapText="1"/>
    </xf>
    <xf numFmtId="0" fontId="8" fillId="7" borderId="5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1" fillId="0" borderId="0" xfId="0" applyFont="1" applyFill="1" applyAlignment="1">
      <alignment horizontal="center"/>
    </xf>
    <xf numFmtId="0" fontId="0" fillId="8" borderId="3" xfId="0" applyFill="1" applyBorder="1" applyAlignment="1">
      <alignment horizontal="right"/>
    </xf>
    <xf numFmtId="165" fontId="5" fillId="8" borderId="3" xfId="0" applyNumberFormat="1" applyFont="1" applyFill="1" applyBorder="1"/>
    <xf numFmtId="0" fontId="5" fillId="13" borderId="5" xfId="0" applyFont="1" applyFill="1" applyBorder="1" applyAlignment="1">
      <alignment horizontal="center"/>
    </xf>
    <xf numFmtId="165" fontId="5" fillId="0" borderId="5" xfId="0" applyNumberFormat="1" applyFont="1" applyBorder="1"/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Border="1"/>
    <xf numFmtId="0" fontId="4" fillId="5" borderId="5" xfId="0" applyFont="1" applyFill="1" applyBorder="1"/>
    <xf numFmtId="0" fontId="4" fillId="5" borderId="6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5" borderId="7" xfId="0" applyFont="1" applyFill="1" applyBorder="1"/>
    <xf numFmtId="0" fontId="0" fillId="0" borderId="15" xfId="0" applyBorder="1"/>
    <xf numFmtId="0" fontId="0" fillId="7" borderId="5" xfId="0" applyFill="1" applyBorder="1"/>
    <xf numFmtId="0" fontId="0" fillId="7" borderId="2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0" borderId="1" xfId="0" applyBorder="1" applyProtection="1">
      <protection locked="0"/>
    </xf>
    <xf numFmtId="0" fontId="0" fillId="7" borderId="5" xfId="0" applyFill="1" applyBorder="1" applyProtection="1">
      <protection locked="0"/>
    </xf>
    <xf numFmtId="0" fontId="6" fillId="0" borderId="5" xfId="0" applyFont="1" applyFill="1" applyBorder="1" applyAlignment="1"/>
    <xf numFmtId="0" fontId="6" fillId="0" borderId="0" xfId="0" applyFont="1" applyFill="1" applyBorder="1" applyAlignment="1"/>
    <xf numFmtId="0" fontId="6" fillId="0" borderId="6" xfId="0" applyFont="1" applyFill="1" applyBorder="1" applyAlignment="1"/>
    <xf numFmtId="0" fontId="5" fillId="12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5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0" fillId="0" borderId="4" xfId="0" applyBorder="1"/>
    <xf numFmtId="0" fontId="5" fillId="13" borderId="5" xfId="0" applyFont="1" applyFill="1" applyBorder="1" applyAlignment="1">
      <alignment horizontal="center"/>
    </xf>
    <xf numFmtId="165" fontId="5" fillId="0" borderId="5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4" xfId="0" applyBorder="1" applyProtection="1">
      <protection locked="0"/>
    </xf>
    <xf numFmtId="0" fontId="5" fillId="7" borderId="5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 applyProtection="1">
      <alignment wrapText="1"/>
      <protection locked="0"/>
    </xf>
    <xf numFmtId="0" fontId="8" fillId="7" borderId="5" xfId="0" applyFont="1" applyFill="1" applyBorder="1" applyAlignment="1" applyProtection="1">
      <alignment horizontal="center" wrapText="1"/>
      <protection locked="0"/>
    </xf>
    <xf numFmtId="0" fontId="4" fillId="8" borderId="5" xfId="0" applyFont="1" applyFill="1" applyBorder="1"/>
    <xf numFmtId="0" fontId="4" fillId="14" borderId="5" xfId="0" applyFont="1" applyFill="1" applyBorder="1"/>
    <xf numFmtId="0" fontId="9" fillId="14" borderId="5" xfId="0" applyFont="1" applyFill="1" applyBorder="1" applyAlignment="1">
      <alignment horizontal="center" wrapText="1"/>
    </xf>
    <xf numFmtId="0" fontId="0" fillId="0" borderId="0" xfId="0"/>
    <xf numFmtId="165" fontId="5" fillId="0" borderId="5" xfId="0" applyNumberFormat="1" applyFont="1" applyBorder="1"/>
    <xf numFmtId="0" fontId="0" fillId="0" borderId="0" xfId="0"/>
    <xf numFmtId="0" fontId="1" fillId="0" borderId="0" xfId="0" applyFont="1" applyFill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164" fontId="0" fillId="0" borderId="1" xfId="0" applyNumberFormat="1" applyBorder="1" applyProtection="1">
      <protection locked="0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right"/>
    </xf>
    <xf numFmtId="0" fontId="5" fillId="13" borderId="5" xfId="0" applyFont="1" applyFill="1" applyBorder="1" applyAlignment="1">
      <alignment horizontal="center"/>
    </xf>
    <xf numFmtId="165" fontId="5" fillId="0" borderId="5" xfId="0" applyNumberFormat="1" applyFont="1" applyFill="1" applyBorder="1"/>
    <xf numFmtId="0" fontId="0" fillId="7" borderId="0" xfId="0" applyFill="1" applyBorder="1"/>
    <xf numFmtId="165" fontId="0" fillId="0" borderId="0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/>
    </xf>
    <xf numFmtId="167" fontId="0" fillId="0" borderId="1" xfId="0" applyNumberFormat="1" applyBorder="1"/>
    <xf numFmtId="167" fontId="0" fillId="9" borderId="1" xfId="0" applyNumberFormat="1" applyFill="1" applyBorder="1"/>
    <xf numFmtId="0" fontId="13" fillId="15" borderId="5" xfId="0" applyFont="1" applyFill="1" applyBorder="1" applyAlignment="1">
      <alignment wrapText="1"/>
    </xf>
    <xf numFmtId="0" fontId="5" fillId="8" borderId="16" xfId="0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8" borderId="15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12" borderId="15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 wrapText="1"/>
    </xf>
    <xf numFmtId="0" fontId="5" fillId="8" borderId="19" xfId="0" applyFont="1" applyFill="1" applyBorder="1" applyAlignment="1">
      <alignment horizontal="center" wrapText="1"/>
    </xf>
    <xf numFmtId="0" fontId="5" fillId="14" borderId="15" xfId="0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/>
    </xf>
    <xf numFmtId="0" fontId="5" fillId="7" borderId="6" xfId="0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Alignment="1" applyProtection="1">
      <alignment horizontal="center"/>
      <protection locked="0"/>
    </xf>
    <xf numFmtId="0" fontId="5" fillId="8" borderId="1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6" borderId="2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8" borderId="0" xfId="0" applyNumberFormat="1" applyFill="1" applyBorder="1" applyAlignment="1">
      <alignment horizontal="center" vertical="top"/>
    </xf>
    <xf numFmtId="0" fontId="0" fillId="0" borderId="0" xfId="0" applyAlignment="1"/>
    <xf numFmtId="0" fontId="0" fillId="0" borderId="13" xfId="0" applyBorder="1" applyAlignment="1"/>
    <xf numFmtId="0" fontId="0" fillId="8" borderId="14" xfId="0" applyNumberFormat="1" applyFill="1" applyBorder="1" applyAlignment="1">
      <alignment horizontal="center" vertical="top"/>
    </xf>
    <xf numFmtId="0" fontId="0" fillId="8" borderId="13" xfId="0" applyNumberForma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right" wrapText="1"/>
    </xf>
    <xf numFmtId="0" fontId="1" fillId="7" borderId="10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1" fillId="0" borderId="10" xfId="0" applyFont="1" applyBorder="1" applyAlignment="1">
      <alignment wrapText="1"/>
    </xf>
  </cellXfs>
  <cellStyles count="1">
    <cellStyle name="Normal" xfId="0" builtinId="0"/>
  </cellStyles>
  <dxfs count="265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45</xdr:row>
      <xdr:rowOff>142875</xdr:rowOff>
    </xdr:from>
    <xdr:to>
      <xdr:col>9</xdr:col>
      <xdr:colOff>361950</xdr:colOff>
      <xdr:row>46</xdr:row>
      <xdr:rowOff>133350</xdr:rowOff>
    </xdr:to>
    <xdr:cxnSp macro="">
      <xdr:nvCxnSpPr>
        <xdr:cNvPr id="3" name="2 Conector recto de flecha"/>
        <xdr:cNvCxnSpPr/>
      </xdr:nvCxnSpPr>
      <xdr:spPr>
        <a:xfrm flipV="1">
          <a:off x="10696575" y="881062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52</xdr:row>
      <xdr:rowOff>133350</xdr:rowOff>
    </xdr:from>
    <xdr:to>
      <xdr:col>9</xdr:col>
      <xdr:colOff>352425</xdr:colOff>
      <xdr:row>53</xdr:row>
      <xdr:rowOff>123825</xdr:rowOff>
    </xdr:to>
    <xdr:cxnSp macro="">
      <xdr:nvCxnSpPr>
        <xdr:cNvPr id="4" name="3 Conector recto de flecha"/>
        <xdr:cNvCxnSpPr/>
      </xdr:nvCxnSpPr>
      <xdr:spPr>
        <a:xfrm flipV="1">
          <a:off x="10687050" y="101346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59</xdr:row>
      <xdr:rowOff>114300</xdr:rowOff>
    </xdr:from>
    <xdr:to>
      <xdr:col>9</xdr:col>
      <xdr:colOff>371475</xdr:colOff>
      <xdr:row>60</xdr:row>
      <xdr:rowOff>104775</xdr:rowOff>
    </xdr:to>
    <xdr:cxnSp macro="">
      <xdr:nvCxnSpPr>
        <xdr:cNvPr id="5" name="4 Conector recto de flecha"/>
        <xdr:cNvCxnSpPr/>
      </xdr:nvCxnSpPr>
      <xdr:spPr>
        <a:xfrm flipV="1">
          <a:off x="10706100" y="114490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66</xdr:row>
      <xdr:rowOff>85725</xdr:rowOff>
    </xdr:from>
    <xdr:to>
      <xdr:col>9</xdr:col>
      <xdr:colOff>371475</xdr:colOff>
      <xdr:row>67</xdr:row>
      <xdr:rowOff>76200</xdr:rowOff>
    </xdr:to>
    <xdr:cxnSp macro="">
      <xdr:nvCxnSpPr>
        <xdr:cNvPr id="6" name="5 Conector recto de flecha"/>
        <xdr:cNvCxnSpPr/>
      </xdr:nvCxnSpPr>
      <xdr:spPr>
        <a:xfrm flipV="1">
          <a:off x="10706100" y="127539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79</xdr:row>
      <xdr:rowOff>123825</xdr:rowOff>
    </xdr:from>
    <xdr:to>
      <xdr:col>9</xdr:col>
      <xdr:colOff>342900</xdr:colOff>
      <xdr:row>80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10677525" y="150114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86</xdr:row>
      <xdr:rowOff>104775</xdr:rowOff>
    </xdr:from>
    <xdr:to>
      <xdr:col>9</xdr:col>
      <xdr:colOff>390525</xdr:colOff>
      <xdr:row>87</xdr:row>
      <xdr:rowOff>114300</xdr:rowOff>
    </xdr:to>
    <xdr:cxnSp macro="">
      <xdr:nvCxnSpPr>
        <xdr:cNvPr id="8" name="7 Conector recto de flecha"/>
        <xdr:cNvCxnSpPr/>
      </xdr:nvCxnSpPr>
      <xdr:spPr>
        <a:xfrm flipV="1">
          <a:off x="10725150" y="163353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93</xdr:row>
      <xdr:rowOff>133350</xdr:rowOff>
    </xdr:from>
    <xdr:to>
      <xdr:col>9</xdr:col>
      <xdr:colOff>400050</xdr:colOff>
      <xdr:row>94</xdr:row>
      <xdr:rowOff>104775</xdr:rowOff>
    </xdr:to>
    <xdr:cxnSp macro="">
      <xdr:nvCxnSpPr>
        <xdr:cNvPr id="9" name="8 Conector recto de flecha"/>
        <xdr:cNvCxnSpPr/>
      </xdr:nvCxnSpPr>
      <xdr:spPr>
        <a:xfrm flipV="1">
          <a:off x="10734675" y="176593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100</xdr:row>
      <xdr:rowOff>95250</xdr:rowOff>
    </xdr:from>
    <xdr:to>
      <xdr:col>9</xdr:col>
      <xdr:colOff>342900</xdr:colOff>
      <xdr:row>101</xdr:row>
      <xdr:rowOff>85725</xdr:rowOff>
    </xdr:to>
    <xdr:cxnSp macro="">
      <xdr:nvCxnSpPr>
        <xdr:cNvPr id="10" name="9 Conector recto de flecha"/>
        <xdr:cNvCxnSpPr/>
      </xdr:nvCxnSpPr>
      <xdr:spPr>
        <a:xfrm flipV="1">
          <a:off x="10677525" y="189738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63506</xdr:colOff>
      <xdr:row>142</xdr:row>
      <xdr:rowOff>84665</xdr:rowOff>
    </xdr:from>
    <xdr:to>
      <xdr:col>8</xdr:col>
      <xdr:colOff>42340</xdr:colOff>
      <xdr:row>147</xdr:row>
      <xdr:rowOff>110067</xdr:rowOff>
    </xdr:to>
    <xdr:sp macro="" textlink="">
      <xdr:nvSpPr>
        <xdr:cNvPr id="2" name="1 CuadroTexto"/>
        <xdr:cNvSpPr txBox="1"/>
      </xdr:nvSpPr>
      <xdr:spPr>
        <a:xfrm>
          <a:off x="63506" y="30166732"/>
          <a:ext cx="10993967" cy="95673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“La puntuación máxima a obtener por todos los apartados será de 30 puntos, siendo requisito para la obtención del puesto haber obtenido un mínimo de 9 puntos, en la suma de los apartados B), D), E) y  de</a:t>
          </a:r>
          <a:r>
            <a:rPr lang="es-ES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puntos 1 (solo cursos de formación específicos) y 4 (solo titulación relacionada con las funciones del puesto) del apartado C). 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59</xdr:row>
      <xdr:rowOff>142875</xdr:rowOff>
    </xdr:from>
    <xdr:to>
      <xdr:col>9</xdr:col>
      <xdr:colOff>361950</xdr:colOff>
      <xdr:row>60</xdr:row>
      <xdr:rowOff>133350</xdr:rowOff>
    </xdr:to>
    <xdr:cxnSp macro="">
      <xdr:nvCxnSpPr>
        <xdr:cNvPr id="2" name="1 Conector recto de flecha"/>
        <xdr:cNvCxnSpPr/>
      </xdr:nvCxnSpPr>
      <xdr:spPr>
        <a:xfrm flipV="1">
          <a:off x="10696575" y="94583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71</xdr:row>
      <xdr:rowOff>133350</xdr:rowOff>
    </xdr:from>
    <xdr:to>
      <xdr:col>9</xdr:col>
      <xdr:colOff>352425</xdr:colOff>
      <xdr:row>72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10687050" y="108013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83</xdr:row>
      <xdr:rowOff>114300</xdr:rowOff>
    </xdr:from>
    <xdr:to>
      <xdr:col>9</xdr:col>
      <xdr:colOff>371475</xdr:colOff>
      <xdr:row>84</xdr:row>
      <xdr:rowOff>104775</xdr:rowOff>
    </xdr:to>
    <xdr:cxnSp macro="">
      <xdr:nvCxnSpPr>
        <xdr:cNvPr id="4" name="3 Conector recto de flecha"/>
        <xdr:cNvCxnSpPr/>
      </xdr:nvCxnSpPr>
      <xdr:spPr>
        <a:xfrm flipV="1">
          <a:off x="10706100" y="121348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95</xdr:row>
      <xdr:rowOff>85725</xdr:rowOff>
    </xdr:from>
    <xdr:to>
      <xdr:col>9</xdr:col>
      <xdr:colOff>371475</xdr:colOff>
      <xdr:row>96</xdr:row>
      <xdr:rowOff>76200</xdr:rowOff>
    </xdr:to>
    <xdr:cxnSp macro="">
      <xdr:nvCxnSpPr>
        <xdr:cNvPr id="5" name="4 Conector recto de flecha"/>
        <xdr:cNvCxnSpPr/>
      </xdr:nvCxnSpPr>
      <xdr:spPr>
        <a:xfrm flipV="1">
          <a:off x="10706100" y="134588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112</xdr:row>
      <xdr:rowOff>123825</xdr:rowOff>
    </xdr:from>
    <xdr:to>
      <xdr:col>9</xdr:col>
      <xdr:colOff>342900</xdr:colOff>
      <xdr:row>113</xdr:row>
      <xdr:rowOff>114300</xdr:rowOff>
    </xdr:to>
    <xdr:cxnSp macro="">
      <xdr:nvCxnSpPr>
        <xdr:cNvPr id="6" name="5 Conector recto de flecha"/>
        <xdr:cNvCxnSpPr/>
      </xdr:nvCxnSpPr>
      <xdr:spPr>
        <a:xfrm flipV="1">
          <a:off x="10677525" y="159924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124</xdr:row>
      <xdr:rowOff>104775</xdr:rowOff>
    </xdr:from>
    <xdr:to>
      <xdr:col>9</xdr:col>
      <xdr:colOff>390525</xdr:colOff>
      <xdr:row>125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10725150" y="173259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136</xdr:row>
      <xdr:rowOff>133350</xdr:rowOff>
    </xdr:from>
    <xdr:to>
      <xdr:col>9</xdr:col>
      <xdr:colOff>400050</xdr:colOff>
      <xdr:row>137</xdr:row>
      <xdr:rowOff>104775</xdr:rowOff>
    </xdr:to>
    <xdr:cxnSp macro="">
      <xdr:nvCxnSpPr>
        <xdr:cNvPr id="8" name="7 Conector recto de flecha"/>
        <xdr:cNvCxnSpPr/>
      </xdr:nvCxnSpPr>
      <xdr:spPr>
        <a:xfrm flipV="1">
          <a:off x="10734675" y="186594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148</xdr:row>
      <xdr:rowOff>95250</xdr:rowOff>
    </xdr:from>
    <xdr:to>
      <xdr:col>9</xdr:col>
      <xdr:colOff>342900</xdr:colOff>
      <xdr:row>149</xdr:row>
      <xdr:rowOff>85725</xdr:rowOff>
    </xdr:to>
    <xdr:cxnSp macro="">
      <xdr:nvCxnSpPr>
        <xdr:cNvPr id="9" name="8 Conector recto de flecha"/>
        <xdr:cNvCxnSpPr/>
      </xdr:nvCxnSpPr>
      <xdr:spPr>
        <a:xfrm flipV="1">
          <a:off x="10677525" y="199834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63506</xdr:colOff>
      <xdr:row>190</xdr:row>
      <xdr:rowOff>84665</xdr:rowOff>
    </xdr:from>
    <xdr:to>
      <xdr:col>8</xdr:col>
      <xdr:colOff>42340</xdr:colOff>
      <xdr:row>195</xdr:row>
      <xdr:rowOff>110067</xdr:rowOff>
    </xdr:to>
    <xdr:sp macro="" textlink="">
      <xdr:nvSpPr>
        <xdr:cNvPr id="12" name="11 CuadroTexto"/>
        <xdr:cNvSpPr txBox="1"/>
      </xdr:nvSpPr>
      <xdr:spPr>
        <a:xfrm>
          <a:off x="63506" y="29787425"/>
          <a:ext cx="10989734" cy="939802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“La puntuación máxima a obtener por todos los apartados será de 30 puntos, siendo requisito para la obtención del puesto haber obtenido un mínimo de 9 puntos, en la suma de los apartados B), D), E) y  de</a:t>
          </a:r>
          <a:r>
            <a:rPr lang="es-ES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puntos 1 (solo cursos de formación específicos) y 4 (solo titulación relacionada con las funciones del puesto) del apartado C). ”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74</xdr:row>
      <xdr:rowOff>142875</xdr:rowOff>
    </xdr:from>
    <xdr:to>
      <xdr:col>9</xdr:col>
      <xdr:colOff>361950</xdr:colOff>
      <xdr:row>75</xdr:row>
      <xdr:rowOff>133350</xdr:rowOff>
    </xdr:to>
    <xdr:cxnSp macro="">
      <xdr:nvCxnSpPr>
        <xdr:cNvPr id="2" name="1 Conector recto de flecha"/>
        <xdr:cNvCxnSpPr/>
      </xdr:nvCxnSpPr>
      <xdr:spPr>
        <a:xfrm flipV="1">
          <a:off x="10696575" y="123348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91</xdr:row>
      <xdr:rowOff>133350</xdr:rowOff>
    </xdr:from>
    <xdr:to>
      <xdr:col>9</xdr:col>
      <xdr:colOff>352425</xdr:colOff>
      <xdr:row>92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10687050" y="146304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108</xdr:row>
      <xdr:rowOff>114300</xdr:rowOff>
    </xdr:from>
    <xdr:to>
      <xdr:col>9</xdr:col>
      <xdr:colOff>371475</xdr:colOff>
      <xdr:row>109</xdr:row>
      <xdr:rowOff>104775</xdr:rowOff>
    </xdr:to>
    <xdr:cxnSp macro="">
      <xdr:nvCxnSpPr>
        <xdr:cNvPr id="4" name="3 Conector recto de flecha"/>
        <xdr:cNvCxnSpPr/>
      </xdr:nvCxnSpPr>
      <xdr:spPr>
        <a:xfrm flipV="1">
          <a:off x="10706100" y="169164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125</xdr:row>
      <xdr:rowOff>85725</xdr:rowOff>
    </xdr:from>
    <xdr:to>
      <xdr:col>9</xdr:col>
      <xdr:colOff>371475</xdr:colOff>
      <xdr:row>126</xdr:row>
      <xdr:rowOff>76200</xdr:rowOff>
    </xdr:to>
    <xdr:cxnSp macro="">
      <xdr:nvCxnSpPr>
        <xdr:cNvPr id="5" name="4 Conector recto de flecha"/>
        <xdr:cNvCxnSpPr/>
      </xdr:nvCxnSpPr>
      <xdr:spPr>
        <a:xfrm flipV="1">
          <a:off x="10706100" y="191928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147</xdr:row>
      <xdr:rowOff>123825</xdr:rowOff>
    </xdr:from>
    <xdr:to>
      <xdr:col>9</xdr:col>
      <xdr:colOff>342900</xdr:colOff>
      <xdr:row>148</xdr:row>
      <xdr:rowOff>114300</xdr:rowOff>
    </xdr:to>
    <xdr:cxnSp macro="">
      <xdr:nvCxnSpPr>
        <xdr:cNvPr id="6" name="5 Conector recto de flecha"/>
        <xdr:cNvCxnSpPr/>
      </xdr:nvCxnSpPr>
      <xdr:spPr>
        <a:xfrm flipV="1">
          <a:off x="10677525" y="228981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164</xdr:row>
      <xdr:rowOff>104775</xdr:rowOff>
    </xdr:from>
    <xdr:to>
      <xdr:col>9</xdr:col>
      <xdr:colOff>390525</xdr:colOff>
      <xdr:row>165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10725150" y="251841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181</xdr:row>
      <xdr:rowOff>133350</xdr:rowOff>
    </xdr:from>
    <xdr:to>
      <xdr:col>9</xdr:col>
      <xdr:colOff>400050</xdr:colOff>
      <xdr:row>182</xdr:row>
      <xdr:rowOff>104775</xdr:rowOff>
    </xdr:to>
    <xdr:cxnSp macro="">
      <xdr:nvCxnSpPr>
        <xdr:cNvPr id="8" name="7 Conector recto de flecha"/>
        <xdr:cNvCxnSpPr/>
      </xdr:nvCxnSpPr>
      <xdr:spPr>
        <a:xfrm flipV="1">
          <a:off x="10734675" y="274891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198</xdr:row>
      <xdr:rowOff>95250</xdr:rowOff>
    </xdr:from>
    <xdr:to>
      <xdr:col>9</xdr:col>
      <xdr:colOff>342900</xdr:colOff>
      <xdr:row>199</xdr:row>
      <xdr:rowOff>85725</xdr:rowOff>
    </xdr:to>
    <xdr:cxnSp macro="">
      <xdr:nvCxnSpPr>
        <xdr:cNvPr id="9" name="8 Conector recto de flecha"/>
        <xdr:cNvCxnSpPr/>
      </xdr:nvCxnSpPr>
      <xdr:spPr>
        <a:xfrm flipV="1">
          <a:off x="10677525" y="297656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63506</xdr:colOff>
      <xdr:row>241</xdr:row>
      <xdr:rowOff>84665</xdr:rowOff>
    </xdr:from>
    <xdr:to>
      <xdr:col>8</xdr:col>
      <xdr:colOff>42340</xdr:colOff>
      <xdr:row>246</xdr:row>
      <xdr:rowOff>110067</xdr:rowOff>
    </xdr:to>
    <xdr:sp macro="" textlink="">
      <xdr:nvSpPr>
        <xdr:cNvPr id="12" name="11 CuadroTexto"/>
        <xdr:cNvSpPr txBox="1"/>
      </xdr:nvSpPr>
      <xdr:spPr>
        <a:xfrm>
          <a:off x="63506" y="29787425"/>
          <a:ext cx="10989734" cy="939802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“La puntuación máxima a obtener por todos los apartados será de 30 puntos, siendo requisito para la obtención del puesto haber obtenido un mínimo de 9 puntos, en la suma de los apartados B), D), E) y  de</a:t>
          </a:r>
          <a:r>
            <a:rPr lang="es-ES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puntos 1 (solo cursos de formación específicos) y 4 (solo titulación relacionada con las funciones del puesto) del apartado C). 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1"/>
  <sheetViews>
    <sheetView tabSelected="1" zoomScale="90" zoomScaleNormal="90" workbookViewId="0">
      <selection activeCell="B3" sqref="B3"/>
    </sheetView>
  </sheetViews>
  <sheetFormatPr baseColWidth="10" defaultRowHeight="14.4" x14ac:dyDescent="0.3"/>
  <cols>
    <col min="1" max="1" width="3.33203125" customWidth="1"/>
    <col min="2" max="2" width="25.6640625" customWidth="1"/>
    <col min="3" max="3" width="28.88671875" customWidth="1"/>
    <col min="4" max="4" width="25.109375" customWidth="1"/>
    <col min="5" max="5" width="26.44140625" customWidth="1"/>
    <col min="6" max="6" width="19.109375" customWidth="1"/>
    <col min="7" max="7" width="15.88671875" customWidth="1"/>
    <col min="8" max="8" width="16.109375" customWidth="1"/>
    <col min="9" max="9" width="9.33203125" customWidth="1"/>
    <col min="10" max="10" width="6" customWidth="1"/>
    <col min="11" max="11" width="9.88671875" customWidth="1"/>
    <col min="12" max="12" width="12.44140625" customWidth="1"/>
  </cols>
  <sheetData>
    <row r="1" spans="2:11" ht="15" thickBot="1" x14ac:dyDescent="0.35"/>
    <row r="2" spans="2:11" ht="21.6" thickBot="1" x14ac:dyDescent="0.45">
      <c r="B2" s="219" t="s">
        <v>84</v>
      </c>
      <c r="C2" s="220"/>
      <c r="D2" s="220"/>
      <c r="E2" s="220"/>
      <c r="F2" s="220"/>
      <c r="G2" s="220"/>
      <c r="H2" s="221"/>
    </row>
    <row r="3" spans="2:11" ht="21.6" thickBot="1" x14ac:dyDescent="0.45">
      <c r="B3" s="18"/>
      <c r="C3" s="18"/>
      <c r="D3" s="18"/>
      <c r="E3" s="18"/>
      <c r="F3" s="18"/>
      <c r="G3" s="18"/>
      <c r="H3" s="18"/>
    </row>
    <row r="4" spans="2:11" ht="24" thickBot="1" x14ac:dyDescent="0.5">
      <c r="B4" s="19" t="s">
        <v>23</v>
      </c>
      <c r="C4" s="65"/>
      <c r="D4" s="18"/>
      <c r="E4" s="228" t="s">
        <v>25</v>
      </c>
      <c r="F4" s="229"/>
      <c r="G4" s="230"/>
      <c r="H4" s="60">
        <f>H8+I38+I108+G137+D141</f>
        <v>0</v>
      </c>
    </row>
    <row r="6" spans="2:11" ht="21" x14ac:dyDescent="0.4">
      <c r="B6" s="19" t="s">
        <v>24</v>
      </c>
      <c r="C6" s="236"/>
      <c r="D6" s="237"/>
      <c r="E6" s="237"/>
      <c r="F6" s="238"/>
      <c r="G6" s="18"/>
      <c r="H6" s="18"/>
    </row>
    <row r="7" spans="2:11" ht="15" thickBot="1" x14ac:dyDescent="0.35">
      <c r="H7" s="201" t="str">
        <f>IF(H8&gt;=10.5,"VALOR MAXIMO","VALOR")</f>
        <v>VALOR</v>
      </c>
      <c r="I7" s="202"/>
    </row>
    <row r="8" spans="2:11" ht="18.600000000000001" thickBot="1" x14ac:dyDescent="0.4">
      <c r="B8" s="45" t="s">
        <v>52</v>
      </c>
      <c r="C8" s="10"/>
      <c r="F8" s="43" t="s">
        <v>10</v>
      </c>
      <c r="G8" s="42">
        <f>H29+E31</f>
        <v>0</v>
      </c>
      <c r="H8" s="183">
        <f>IF(G8&gt;=8.76,"8,76",G8)</f>
        <v>0</v>
      </c>
      <c r="I8" s="184"/>
    </row>
    <row r="9" spans="2:11" ht="10.95" customHeight="1" x14ac:dyDescent="0.3"/>
    <row r="10" spans="2:11" x14ac:dyDescent="0.3">
      <c r="B10" s="6" t="s">
        <v>53</v>
      </c>
      <c r="C10" s="3" t="s">
        <v>35</v>
      </c>
      <c r="D10" s="4" t="s">
        <v>36</v>
      </c>
      <c r="E10" s="35" t="s">
        <v>43</v>
      </c>
      <c r="F10" s="3" t="s">
        <v>4</v>
      </c>
      <c r="G10" s="29"/>
      <c r="I10" s="241" t="s">
        <v>41</v>
      </c>
      <c r="J10" s="242"/>
      <c r="K10" s="243"/>
    </row>
    <row r="11" spans="2:11" x14ac:dyDescent="0.3">
      <c r="B11" s="196" t="s">
        <v>0</v>
      </c>
      <c r="C11" s="64"/>
      <c r="D11" s="64"/>
      <c r="E11" s="20">
        <f>J11</f>
        <v>0</v>
      </c>
      <c r="F11" s="3">
        <v>0.04</v>
      </c>
      <c r="G11" s="31">
        <f>F11*E11</f>
        <v>0</v>
      </c>
      <c r="I11" s="24">
        <f>IF((D11-C11)=0,0, (D11+1-C11)/30)</f>
        <v>0</v>
      </c>
      <c r="J11" s="30">
        <f>INT(I11)</f>
        <v>0</v>
      </c>
      <c r="K11" s="26">
        <f>I11-J11</f>
        <v>0</v>
      </c>
    </row>
    <row r="12" spans="2:11" x14ac:dyDescent="0.3">
      <c r="B12" s="197"/>
      <c r="C12" s="64"/>
      <c r="D12" s="64"/>
      <c r="E12" s="20">
        <f>J12</f>
        <v>0</v>
      </c>
      <c r="F12" s="112">
        <v>0.04</v>
      </c>
      <c r="G12" s="31">
        <f>F12*E12</f>
        <v>0</v>
      </c>
      <c r="I12" s="24">
        <f t="shared" ref="I12:I23" si="0">IF((D12-C12)=0,0, (D12+1-C12)/30)</f>
        <v>0</v>
      </c>
      <c r="J12" s="30">
        <f t="shared" ref="J12:J15" si="1">INT(I12)</f>
        <v>0</v>
      </c>
      <c r="K12" s="26">
        <f t="shared" ref="K12:K15" si="2">I12-J12</f>
        <v>0</v>
      </c>
    </row>
    <row r="13" spans="2:11" x14ac:dyDescent="0.3">
      <c r="B13" s="197"/>
      <c r="C13" s="64"/>
      <c r="D13" s="64"/>
      <c r="E13" s="20">
        <f>J13</f>
        <v>0</v>
      </c>
      <c r="F13" s="112">
        <v>0.04</v>
      </c>
      <c r="G13" s="31">
        <f>F13*E13</f>
        <v>0</v>
      </c>
      <c r="I13" s="24">
        <f t="shared" si="0"/>
        <v>0</v>
      </c>
      <c r="J13" s="30">
        <f t="shared" si="1"/>
        <v>0</v>
      </c>
      <c r="K13" s="26">
        <f t="shared" si="2"/>
        <v>0</v>
      </c>
    </row>
    <row r="14" spans="2:11" x14ac:dyDescent="0.3">
      <c r="B14" s="197"/>
      <c r="C14" s="64"/>
      <c r="D14" s="64"/>
      <c r="E14" s="20">
        <f>J14</f>
        <v>0</v>
      </c>
      <c r="F14" s="112">
        <v>0.04</v>
      </c>
      <c r="G14" s="31">
        <f>F14*E14</f>
        <v>0</v>
      </c>
      <c r="I14" s="24">
        <f t="shared" si="0"/>
        <v>0</v>
      </c>
      <c r="J14" s="30">
        <f t="shared" si="1"/>
        <v>0</v>
      </c>
      <c r="K14" s="26">
        <f t="shared" si="2"/>
        <v>0</v>
      </c>
    </row>
    <row r="15" spans="2:11" ht="15" thickBot="1" x14ac:dyDescent="0.35">
      <c r="B15" s="198"/>
      <c r="C15" s="64"/>
      <c r="D15" s="64"/>
      <c r="E15" s="20">
        <f>J15</f>
        <v>0</v>
      </c>
      <c r="F15" s="112">
        <v>0.04</v>
      </c>
      <c r="G15" s="31">
        <f>F15*E15</f>
        <v>0</v>
      </c>
      <c r="I15" s="24">
        <f t="shared" si="0"/>
        <v>0</v>
      </c>
      <c r="J15" s="30">
        <f t="shared" si="1"/>
        <v>0</v>
      </c>
      <c r="K15" s="26">
        <f t="shared" si="2"/>
        <v>0</v>
      </c>
    </row>
    <row r="16" spans="2:11" ht="15" thickBot="1" x14ac:dyDescent="0.35">
      <c r="B16" s="22"/>
      <c r="C16" s="23"/>
      <c r="D16" s="61" t="s">
        <v>44</v>
      </c>
      <c r="E16" s="40">
        <f>SUM(E11:E15)</f>
        <v>0</v>
      </c>
      <c r="F16" s="38" t="s">
        <v>37</v>
      </c>
      <c r="G16" s="39">
        <f>SUM(G11:G15)</f>
        <v>0</v>
      </c>
      <c r="I16" s="24"/>
      <c r="J16" s="24"/>
      <c r="K16" s="32">
        <f>SUM(K11:K15)</f>
        <v>0</v>
      </c>
    </row>
    <row r="17" spans="2:11" ht="15" customHeight="1" thickBot="1" x14ac:dyDescent="0.35">
      <c r="B17" s="203" t="s">
        <v>39</v>
      </c>
      <c r="C17" s="203"/>
      <c r="D17" s="204"/>
      <c r="E17" s="50">
        <f>ROUNDDOWN(SUM(K11:K15),0)</f>
        <v>0</v>
      </c>
      <c r="F17" s="87" t="s">
        <v>37</v>
      </c>
      <c r="G17" s="88">
        <f>ROUNDDOWN(SUM(K11:K15),0)*F11</f>
        <v>0</v>
      </c>
      <c r="H17" s="94" t="s">
        <v>63</v>
      </c>
      <c r="I17" s="24"/>
      <c r="J17" s="24"/>
    </row>
    <row r="18" spans="2:11" ht="15" customHeight="1" thickBot="1" x14ac:dyDescent="0.35">
      <c r="B18" s="1"/>
      <c r="F18" s="239" t="s">
        <v>68</v>
      </c>
      <c r="G18" s="240"/>
      <c r="H18" s="97">
        <f>G16+G17</f>
        <v>0</v>
      </c>
      <c r="I18" s="24"/>
    </row>
    <row r="19" spans="2:11" x14ac:dyDescent="0.3">
      <c r="B19" s="231" t="s">
        <v>54</v>
      </c>
      <c r="C19" s="168"/>
      <c r="D19" s="168"/>
      <c r="E19" s="37">
        <f>J19</f>
        <v>0</v>
      </c>
      <c r="F19" s="89">
        <v>0.02</v>
      </c>
      <c r="G19" s="90">
        <f>F19*ROUND(E19,0)</f>
        <v>0</v>
      </c>
      <c r="I19" s="24">
        <f t="shared" si="0"/>
        <v>0</v>
      </c>
      <c r="J19" s="30">
        <f>INT(I19)</f>
        <v>0</v>
      </c>
      <c r="K19" s="26">
        <f>I19-J19</f>
        <v>0</v>
      </c>
    </row>
    <row r="20" spans="2:11" x14ac:dyDescent="0.3">
      <c r="B20" s="232"/>
      <c r="C20" s="168"/>
      <c r="D20" s="168"/>
      <c r="E20" s="20">
        <f>J20</f>
        <v>0</v>
      </c>
      <c r="F20" s="146">
        <v>0.02</v>
      </c>
      <c r="G20" s="31">
        <f t="shared" ref="G20:G23" si="3">F20*ROUND(E20,0)</f>
        <v>0</v>
      </c>
      <c r="I20" s="24">
        <f t="shared" si="0"/>
        <v>0</v>
      </c>
      <c r="J20" s="30">
        <f t="shared" ref="J20:J23" si="4">INT(I20)</f>
        <v>0</v>
      </c>
      <c r="K20" s="26">
        <f t="shared" ref="K20:K23" si="5">I20-J20</f>
        <v>0</v>
      </c>
    </row>
    <row r="21" spans="2:11" x14ac:dyDescent="0.3">
      <c r="B21" s="232"/>
      <c r="C21" s="64"/>
      <c r="D21" s="64"/>
      <c r="E21" s="20">
        <f>J21</f>
        <v>0</v>
      </c>
      <c r="F21" s="146">
        <v>0.02</v>
      </c>
      <c r="G21" s="31">
        <f t="shared" si="3"/>
        <v>0</v>
      </c>
      <c r="I21" s="24">
        <f t="shared" si="0"/>
        <v>0</v>
      </c>
      <c r="J21" s="30">
        <f t="shared" si="4"/>
        <v>0</v>
      </c>
      <c r="K21" s="26">
        <f t="shared" si="5"/>
        <v>0</v>
      </c>
    </row>
    <row r="22" spans="2:11" x14ac:dyDescent="0.3">
      <c r="B22" s="232"/>
      <c r="C22" s="64"/>
      <c r="D22" s="64"/>
      <c r="E22" s="20">
        <f>J22</f>
        <v>0</v>
      </c>
      <c r="F22" s="146">
        <v>0.02</v>
      </c>
      <c r="G22" s="31">
        <f t="shared" si="3"/>
        <v>0</v>
      </c>
      <c r="I22" s="24">
        <f t="shared" si="0"/>
        <v>0</v>
      </c>
      <c r="J22" s="30">
        <f t="shared" si="4"/>
        <v>0</v>
      </c>
      <c r="K22" s="26">
        <f t="shared" si="5"/>
        <v>0</v>
      </c>
    </row>
    <row r="23" spans="2:11" ht="15" thickBot="1" x14ac:dyDescent="0.35">
      <c r="B23" s="233"/>
      <c r="C23" s="64"/>
      <c r="D23" s="64"/>
      <c r="E23" s="20">
        <f>J23</f>
        <v>0</v>
      </c>
      <c r="F23" s="146">
        <v>0.02</v>
      </c>
      <c r="G23" s="31">
        <f t="shared" si="3"/>
        <v>0</v>
      </c>
      <c r="I23" s="24">
        <f t="shared" si="0"/>
        <v>0</v>
      </c>
      <c r="J23" s="30">
        <f t="shared" si="4"/>
        <v>0</v>
      </c>
      <c r="K23" s="26">
        <f t="shared" si="5"/>
        <v>0</v>
      </c>
    </row>
    <row r="24" spans="2:11" ht="15" thickBot="1" x14ac:dyDescent="0.35">
      <c r="B24" s="22"/>
      <c r="C24" s="23"/>
      <c r="D24" s="61" t="s">
        <v>44</v>
      </c>
      <c r="E24" s="40">
        <f>SUM(E19:E23)</f>
        <v>0</v>
      </c>
      <c r="F24" s="38" t="s">
        <v>37</v>
      </c>
      <c r="G24" s="39">
        <f>SUM(G19:G23)</f>
        <v>0</v>
      </c>
      <c r="K24" s="32">
        <f>SUM(K19:K23)</f>
        <v>0</v>
      </c>
    </row>
    <row r="25" spans="2:11" ht="15" thickBot="1" x14ac:dyDescent="0.35">
      <c r="B25" s="210" t="s">
        <v>39</v>
      </c>
      <c r="C25" s="210"/>
      <c r="D25" s="211"/>
      <c r="E25" s="96">
        <f>ROUNDDOWN(SUM(K19:K23),0)</f>
        <v>0</v>
      </c>
      <c r="F25" s="87" t="s">
        <v>37</v>
      </c>
      <c r="G25" s="93">
        <f>ROUNDDOWN(SUM(K19:K23),0)*F19</f>
        <v>0</v>
      </c>
      <c r="H25" s="94" t="str">
        <f>IF(H26&gt;=3.38,"VALOR MAXIMO","VALOR")</f>
        <v>VALOR</v>
      </c>
      <c r="I25" s="91"/>
    </row>
    <row r="26" spans="2:11" ht="15" thickBot="1" x14ac:dyDescent="0.35">
      <c r="B26" s="80"/>
      <c r="C26" s="80"/>
      <c r="D26" s="81"/>
      <c r="E26" s="187" t="s">
        <v>69</v>
      </c>
      <c r="F26" s="188"/>
      <c r="G26" s="95">
        <f>G24+G25</f>
        <v>0</v>
      </c>
      <c r="H26" s="83">
        <f>IF(G26&gt;=3.38,"3,38",G26)</f>
        <v>0</v>
      </c>
    </row>
    <row r="27" spans="2:11" x14ac:dyDescent="0.3">
      <c r="B27" s="80"/>
      <c r="C27" s="80"/>
      <c r="D27" s="81"/>
      <c r="E27" s="186"/>
      <c r="F27" s="186"/>
      <c r="G27" s="92"/>
    </row>
    <row r="28" spans="2:11" ht="15" thickBot="1" x14ac:dyDescent="0.35">
      <c r="B28" s="51"/>
      <c r="C28" s="51"/>
      <c r="D28" s="52"/>
      <c r="E28" s="51"/>
      <c r="F28" s="51"/>
      <c r="G28" s="52"/>
      <c r="H28" s="201" t="str">
        <f>IF(H29&gt;=8.5,"VALOR MAXIMO","VALOR")</f>
        <v>VALOR</v>
      </c>
      <c r="I28" s="202"/>
    </row>
    <row r="29" spans="2:11" ht="18.600000000000001" thickBot="1" x14ac:dyDescent="0.4">
      <c r="E29" s="84" t="s">
        <v>53</v>
      </c>
      <c r="F29" s="82" t="s">
        <v>38</v>
      </c>
      <c r="G29" s="28">
        <f>H18+H26</f>
        <v>0</v>
      </c>
      <c r="H29" s="183">
        <f>IF(G29&gt;=6.76,"6,76",G29)</f>
        <v>0</v>
      </c>
      <c r="I29" s="184"/>
    </row>
    <row r="30" spans="2:11" ht="15" thickBot="1" x14ac:dyDescent="0.35">
      <c r="E30" s="201" t="str">
        <f>IF(E31&gt;=2,"VALOR MAXIMO","VALOR")</f>
        <v>VALOR</v>
      </c>
      <c r="F30" s="202"/>
      <c r="G30" s="57"/>
    </row>
    <row r="31" spans="2:11" ht="18.600000000000001" thickBot="1" x14ac:dyDescent="0.4">
      <c r="B31" s="225" t="s">
        <v>6</v>
      </c>
      <c r="C31" s="226"/>
      <c r="D31" s="66"/>
      <c r="E31" s="183">
        <f>IF(D31&gt;=2,"2",D31)</f>
        <v>0</v>
      </c>
      <c r="F31" s="184"/>
    </row>
    <row r="32" spans="2:11" ht="22.95" customHeight="1" x14ac:dyDescent="0.3">
      <c r="B32" s="227" t="s">
        <v>40</v>
      </c>
      <c r="C32" s="227"/>
      <c r="D32" s="1"/>
      <c r="E32" s="1"/>
    </row>
    <row r="33" spans="2:11" ht="27.6" customHeight="1" x14ac:dyDescent="0.3">
      <c r="B33" s="224" t="s">
        <v>1</v>
      </c>
      <c r="C33" s="224"/>
    </row>
    <row r="34" spans="2:11" ht="27.6" customHeight="1" x14ac:dyDescent="0.3">
      <c r="B34" s="224" t="s">
        <v>3</v>
      </c>
      <c r="C34" s="224"/>
    </row>
    <row r="35" spans="2:11" ht="26.4" customHeight="1" x14ac:dyDescent="0.3">
      <c r="B35" s="224" t="s">
        <v>2</v>
      </c>
      <c r="C35" s="224"/>
    </row>
    <row r="36" spans="2:11" ht="88.2" customHeight="1" thickBot="1" x14ac:dyDescent="0.35"/>
    <row r="37" spans="2:11" ht="15" thickBot="1" x14ac:dyDescent="0.35">
      <c r="B37" s="44" t="s">
        <v>80</v>
      </c>
      <c r="C37" s="11"/>
      <c r="D37" s="11"/>
      <c r="E37" s="11"/>
      <c r="F37" s="11"/>
      <c r="G37" s="12"/>
      <c r="I37" s="234" t="str">
        <f>IF(I38&gt;=7.5,"VALOR MAXIMO","VALOR")</f>
        <v>VALOR</v>
      </c>
      <c r="J37" s="235"/>
    </row>
    <row r="38" spans="2:11" ht="16.5" customHeight="1" thickBot="1" x14ac:dyDescent="0.4">
      <c r="F38" s="222" t="s">
        <v>11</v>
      </c>
      <c r="G38" s="223"/>
      <c r="H38" s="56">
        <f>I70+I104</f>
        <v>0</v>
      </c>
      <c r="I38" s="183">
        <f>IF(H38&gt;=5.6,"5,6",H38)</f>
        <v>0</v>
      </c>
      <c r="J38" s="184"/>
    </row>
    <row r="39" spans="2:11" x14ac:dyDescent="0.3">
      <c r="B39" s="13" t="s">
        <v>9</v>
      </c>
      <c r="C39" s="14"/>
    </row>
    <row r="40" spans="2:11" x14ac:dyDescent="0.3">
      <c r="D40" s="3" t="s">
        <v>35</v>
      </c>
      <c r="E40" s="4" t="s">
        <v>36</v>
      </c>
      <c r="F40" s="3" t="s">
        <v>43</v>
      </c>
      <c r="G40" s="3" t="s">
        <v>4</v>
      </c>
      <c r="H40" s="3"/>
      <c r="I40" s="241" t="s">
        <v>41</v>
      </c>
      <c r="J40" s="242"/>
      <c r="K40" s="243"/>
    </row>
    <row r="41" spans="2:11" x14ac:dyDescent="0.3">
      <c r="B41" s="207" t="s">
        <v>46</v>
      </c>
      <c r="C41" s="196" t="s">
        <v>56</v>
      </c>
      <c r="D41" s="64"/>
      <c r="E41" s="64"/>
      <c r="F41" s="37">
        <f>J41</f>
        <v>0</v>
      </c>
      <c r="G41" s="3">
        <v>3.3000000000000002E-2</v>
      </c>
      <c r="H41" s="31">
        <f>G41*F41</f>
        <v>0</v>
      </c>
      <c r="I41" s="24">
        <f>IF((E41-D41)=0,0, (E41+1-D41)/30)</f>
        <v>0</v>
      </c>
      <c r="J41" s="30">
        <f>INT(I41)</f>
        <v>0</v>
      </c>
      <c r="K41" s="26">
        <f>I41-J41</f>
        <v>0</v>
      </c>
    </row>
    <row r="42" spans="2:11" x14ac:dyDescent="0.3">
      <c r="B42" s="208"/>
      <c r="C42" s="197"/>
      <c r="D42" s="64"/>
      <c r="E42" s="64"/>
      <c r="F42" s="37">
        <f t="shared" ref="F42:F45" si="6">J42</f>
        <v>0</v>
      </c>
      <c r="G42" s="112">
        <v>3.3000000000000002E-2</v>
      </c>
      <c r="H42" s="31">
        <f>G42*F42</f>
        <v>0</v>
      </c>
      <c r="I42" s="24">
        <f t="shared" ref="I42:I66" si="7">IF((E42-D42)=0,0, (E42+1-D42)/30)</f>
        <v>0</v>
      </c>
      <c r="J42" s="30">
        <f t="shared" ref="J42:J45" si="8">INT(I42)</f>
        <v>0</v>
      </c>
      <c r="K42" s="26">
        <f t="shared" ref="K42:K45" si="9">I42-J42</f>
        <v>0</v>
      </c>
    </row>
    <row r="43" spans="2:11" x14ac:dyDescent="0.3">
      <c r="B43" s="208"/>
      <c r="C43" s="197"/>
      <c r="D43" s="64"/>
      <c r="E43" s="64"/>
      <c r="F43" s="37">
        <f t="shared" si="6"/>
        <v>0</v>
      </c>
      <c r="G43" s="112">
        <v>3.3000000000000002E-2</v>
      </c>
      <c r="H43" s="31">
        <f>G43*F43</f>
        <v>0</v>
      </c>
      <c r="I43" s="24">
        <f t="shared" si="7"/>
        <v>0</v>
      </c>
      <c r="J43" s="30">
        <f t="shared" si="8"/>
        <v>0</v>
      </c>
      <c r="K43" s="26">
        <f t="shared" si="9"/>
        <v>0</v>
      </c>
    </row>
    <row r="44" spans="2:11" x14ac:dyDescent="0.3">
      <c r="B44" s="208"/>
      <c r="C44" s="197"/>
      <c r="D44" s="64"/>
      <c r="E44" s="64"/>
      <c r="F44" s="37">
        <f t="shared" si="6"/>
        <v>0</v>
      </c>
      <c r="G44" s="112">
        <v>3.3000000000000002E-2</v>
      </c>
      <c r="H44" s="31">
        <f>G44*F44</f>
        <v>0</v>
      </c>
      <c r="I44" s="24">
        <f t="shared" si="7"/>
        <v>0</v>
      </c>
      <c r="J44" s="30">
        <f t="shared" si="8"/>
        <v>0</v>
      </c>
      <c r="K44" s="26">
        <f t="shared" si="9"/>
        <v>0</v>
      </c>
    </row>
    <row r="45" spans="2:11" ht="15" thickBot="1" x14ac:dyDescent="0.35">
      <c r="B45" s="208"/>
      <c r="C45" s="198"/>
      <c r="D45" s="64"/>
      <c r="E45" s="64"/>
      <c r="F45" s="37">
        <f t="shared" si="6"/>
        <v>0</v>
      </c>
      <c r="G45" s="112">
        <v>3.3000000000000002E-2</v>
      </c>
      <c r="H45" s="31">
        <f>G45*F45</f>
        <v>0</v>
      </c>
      <c r="I45" s="24">
        <f t="shared" si="7"/>
        <v>0</v>
      </c>
      <c r="J45" s="30">
        <f t="shared" si="8"/>
        <v>0</v>
      </c>
      <c r="K45" s="26">
        <f t="shared" si="9"/>
        <v>0</v>
      </c>
    </row>
    <row r="46" spans="2:11" ht="15" thickBot="1" x14ac:dyDescent="0.35">
      <c r="B46" s="208"/>
      <c r="C46" s="55"/>
      <c r="D46" s="23"/>
      <c r="E46" s="61" t="s">
        <v>44</v>
      </c>
      <c r="F46" s="40">
        <f>SUM(F41:F45)</f>
        <v>0</v>
      </c>
      <c r="G46" s="38" t="s">
        <v>37</v>
      </c>
      <c r="H46" s="39">
        <f>SUM(H41:H45)</f>
        <v>0</v>
      </c>
      <c r="I46" s="24"/>
      <c r="J46" s="24"/>
      <c r="K46" s="32">
        <f>SUM(K41:K45)</f>
        <v>0</v>
      </c>
    </row>
    <row r="47" spans="2:11" x14ac:dyDescent="0.3">
      <c r="B47" s="208"/>
      <c r="C47" s="203" t="s">
        <v>39</v>
      </c>
      <c r="D47" s="203"/>
      <c r="E47" s="204"/>
      <c r="F47" s="50">
        <f>ROUNDDOWN(SUM(K41:K45),0)</f>
        <v>0</v>
      </c>
      <c r="G47" s="25" t="s">
        <v>37</v>
      </c>
      <c r="H47" s="41">
        <f>ROUNDDOWN(SUM(K41:K45),0)*G41</f>
        <v>0</v>
      </c>
      <c r="I47" s="24"/>
    </row>
    <row r="48" spans="2:11" x14ac:dyDescent="0.3">
      <c r="B48" s="208"/>
      <c r="C48" s="196" t="s">
        <v>57</v>
      </c>
      <c r="D48" s="168"/>
      <c r="E48" s="168"/>
      <c r="F48" s="37">
        <f>J48</f>
        <v>0</v>
      </c>
      <c r="G48" s="3">
        <v>2.5000000000000001E-2</v>
      </c>
      <c r="H48" s="31">
        <f>G48*F48</f>
        <v>0</v>
      </c>
      <c r="I48" s="24">
        <f t="shared" si="7"/>
        <v>0</v>
      </c>
      <c r="J48" s="30">
        <f>INT(I48)</f>
        <v>0</v>
      </c>
      <c r="K48" s="26">
        <f>I48-J48</f>
        <v>0</v>
      </c>
    </row>
    <row r="49" spans="2:11" x14ac:dyDescent="0.3">
      <c r="B49" s="208"/>
      <c r="C49" s="197"/>
      <c r="D49" s="168"/>
      <c r="E49" s="168"/>
      <c r="F49" s="37">
        <f t="shared" ref="F49:F52" si="10">J49</f>
        <v>0</v>
      </c>
      <c r="G49" s="112">
        <v>2.5000000000000001E-2</v>
      </c>
      <c r="H49" s="31">
        <f>G49*F49</f>
        <v>0</v>
      </c>
      <c r="I49" s="24">
        <f t="shared" si="7"/>
        <v>0</v>
      </c>
      <c r="J49" s="30">
        <f t="shared" ref="J49:J52" si="11">INT(I49)</f>
        <v>0</v>
      </c>
      <c r="K49" s="26">
        <f t="shared" ref="K49:K52" si="12">I49-J49</f>
        <v>0</v>
      </c>
    </row>
    <row r="50" spans="2:11" x14ac:dyDescent="0.3">
      <c r="B50" s="208"/>
      <c r="C50" s="197"/>
      <c r="D50" s="168"/>
      <c r="E50" s="168"/>
      <c r="F50" s="37">
        <f t="shared" si="10"/>
        <v>0</v>
      </c>
      <c r="G50" s="112">
        <v>2.5000000000000001E-2</v>
      </c>
      <c r="H50" s="31">
        <f>G50*F50</f>
        <v>0</v>
      </c>
      <c r="I50" s="24">
        <f t="shared" si="7"/>
        <v>0</v>
      </c>
      <c r="J50" s="30">
        <f t="shared" si="11"/>
        <v>0</v>
      </c>
      <c r="K50" s="26">
        <f t="shared" si="12"/>
        <v>0</v>
      </c>
    </row>
    <row r="51" spans="2:11" x14ac:dyDescent="0.3">
      <c r="B51" s="208"/>
      <c r="C51" s="197"/>
      <c r="D51" s="168"/>
      <c r="E51" s="168"/>
      <c r="F51" s="37">
        <f t="shared" si="10"/>
        <v>0</v>
      </c>
      <c r="G51" s="112">
        <v>2.5000000000000001E-2</v>
      </c>
      <c r="H51" s="31">
        <f>G51*F51</f>
        <v>0</v>
      </c>
      <c r="I51" s="24">
        <f t="shared" si="7"/>
        <v>0</v>
      </c>
      <c r="J51" s="30">
        <f t="shared" si="11"/>
        <v>0</v>
      </c>
      <c r="K51" s="26">
        <f t="shared" si="12"/>
        <v>0</v>
      </c>
    </row>
    <row r="52" spans="2:11" ht="15" thickBot="1" x14ac:dyDescent="0.35">
      <c r="B52" s="208"/>
      <c r="C52" s="198"/>
      <c r="D52" s="64"/>
      <c r="E52" s="64"/>
      <c r="F52" s="37">
        <f t="shared" si="10"/>
        <v>0</v>
      </c>
      <c r="G52" s="112">
        <v>2.5000000000000001E-2</v>
      </c>
      <c r="H52" s="31">
        <f>G52*F52</f>
        <v>0</v>
      </c>
      <c r="I52" s="24">
        <f t="shared" si="7"/>
        <v>0</v>
      </c>
      <c r="J52" s="30">
        <f t="shared" si="11"/>
        <v>0</v>
      </c>
      <c r="K52" s="26">
        <f t="shared" si="12"/>
        <v>0</v>
      </c>
    </row>
    <row r="53" spans="2:11" ht="15" thickBot="1" x14ac:dyDescent="0.35">
      <c r="B53" s="208"/>
      <c r="C53" s="55"/>
      <c r="D53" s="23"/>
      <c r="E53" s="61" t="s">
        <v>44</v>
      </c>
      <c r="F53" s="40">
        <f>SUM(F48:F52)</f>
        <v>0</v>
      </c>
      <c r="G53" s="38" t="s">
        <v>37</v>
      </c>
      <c r="H53" s="39">
        <f>SUM(H48:H52)</f>
        <v>0</v>
      </c>
      <c r="I53" s="24"/>
      <c r="J53" s="24"/>
      <c r="K53" s="32">
        <f>SUM(K48:K52)</f>
        <v>0</v>
      </c>
    </row>
    <row r="54" spans="2:11" x14ac:dyDescent="0.3">
      <c r="B54" s="209"/>
      <c r="C54" s="203" t="s">
        <v>39</v>
      </c>
      <c r="D54" s="203"/>
      <c r="E54" s="204"/>
      <c r="F54" s="50">
        <f>ROUNDDOWN(SUM(K48:K52),0)</f>
        <v>0</v>
      </c>
      <c r="G54" s="25" t="s">
        <v>37</v>
      </c>
      <c r="H54" s="41">
        <f>ROUNDDOWN(SUM(K48:K52),0)*G48</f>
        <v>0</v>
      </c>
      <c r="I54" s="24"/>
    </row>
    <row r="55" spans="2:11" x14ac:dyDescent="0.3">
      <c r="B55" s="207" t="s">
        <v>8</v>
      </c>
      <c r="C55" s="196" t="s">
        <v>56</v>
      </c>
      <c r="D55" s="168"/>
      <c r="E55" s="168"/>
      <c r="F55" s="37">
        <f>J55</f>
        <v>0</v>
      </c>
      <c r="G55" s="3">
        <v>1.6E-2</v>
      </c>
      <c r="H55" s="31">
        <f>G55*F55</f>
        <v>0</v>
      </c>
      <c r="I55" s="24">
        <f t="shared" si="7"/>
        <v>0</v>
      </c>
      <c r="J55" s="30">
        <f>INT(I55)</f>
        <v>0</v>
      </c>
      <c r="K55" s="26">
        <f>I55-J55</f>
        <v>0</v>
      </c>
    </row>
    <row r="56" spans="2:11" x14ac:dyDescent="0.3">
      <c r="B56" s="208"/>
      <c r="C56" s="197"/>
      <c r="D56" s="168"/>
      <c r="E56" s="168"/>
      <c r="F56" s="20">
        <f>J56</f>
        <v>0</v>
      </c>
      <c r="G56" s="112">
        <v>1.6E-2</v>
      </c>
      <c r="H56" s="31">
        <f>G56*F56</f>
        <v>0</v>
      </c>
      <c r="I56" s="24">
        <f t="shared" si="7"/>
        <v>0</v>
      </c>
      <c r="J56" s="30">
        <f t="shared" ref="J56:J59" si="13">INT(I56)</f>
        <v>0</v>
      </c>
      <c r="K56" s="26">
        <f t="shared" ref="K56:K59" si="14">I56-J56</f>
        <v>0</v>
      </c>
    </row>
    <row r="57" spans="2:11" x14ac:dyDescent="0.3">
      <c r="B57" s="208"/>
      <c r="C57" s="197"/>
      <c r="D57" s="64"/>
      <c r="E57" s="64"/>
      <c r="F57" s="20">
        <f>J57</f>
        <v>0</v>
      </c>
      <c r="G57" s="112">
        <v>1.6E-2</v>
      </c>
      <c r="H57" s="31">
        <f>G57*F57</f>
        <v>0</v>
      </c>
      <c r="I57" s="24">
        <f t="shared" si="7"/>
        <v>0</v>
      </c>
      <c r="J57" s="30">
        <f t="shared" si="13"/>
        <v>0</v>
      </c>
      <c r="K57" s="26">
        <f t="shared" si="14"/>
        <v>0</v>
      </c>
    </row>
    <row r="58" spans="2:11" x14ac:dyDescent="0.3">
      <c r="B58" s="208"/>
      <c r="C58" s="197"/>
      <c r="D58" s="64"/>
      <c r="E58" s="64"/>
      <c r="F58" s="20">
        <f>J58</f>
        <v>0</v>
      </c>
      <c r="G58" s="112">
        <v>1.6E-2</v>
      </c>
      <c r="H58" s="31">
        <f>G58*F58</f>
        <v>0</v>
      </c>
      <c r="I58" s="24">
        <f t="shared" si="7"/>
        <v>0</v>
      </c>
      <c r="J58" s="30">
        <f t="shared" si="13"/>
        <v>0</v>
      </c>
      <c r="K58" s="26">
        <f t="shared" si="14"/>
        <v>0</v>
      </c>
    </row>
    <row r="59" spans="2:11" ht="15" thickBot="1" x14ac:dyDescent="0.35">
      <c r="B59" s="208"/>
      <c r="C59" s="198"/>
      <c r="D59" s="64"/>
      <c r="E59" s="64"/>
      <c r="F59" s="20">
        <f>J59</f>
        <v>0</v>
      </c>
      <c r="G59" s="112">
        <v>1.6E-2</v>
      </c>
      <c r="H59" s="31">
        <f>G59*F59</f>
        <v>0</v>
      </c>
      <c r="I59" s="24">
        <f t="shared" si="7"/>
        <v>0</v>
      </c>
      <c r="J59" s="30">
        <f t="shared" si="13"/>
        <v>0</v>
      </c>
      <c r="K59" s="26">
        <f t="shared" si="14"/>
        <v>0</v>
      </c>
    </row>
    <row r="60" spans="2:11" ht="15" thickBot="1" x14ac:dyDescent="0.35">
      <c r="B60" s="208"/>
      <c r="C60" s="55"/>
      <c r="D60" s="23"/>
      <c r="E60" s="61" t="s">
        <v>44</v>
      </c>
      <c r="F60" s="40">
        <f>SUM(F55:F59)</f>
        <v>0</v>
      </c>
      <c r="G60" s="38" t="s">
        <v>37</v>
      </c>
      <c r="H60" s="39">
        <f>SUM(H55:H59)</f>
        <v>0</v>
      </c>
      <c r="I60" s="24"/>
      <c r="J60" s="24"/>
      <c r="K60" s="32">
        <f>SUM(K55:K59)</f>
        <v>0</v>
      </c>
    </row>
    <row r="61" spans="2:11" x14ac:dyDescent="0.3">
      <c r="B61" s="208"/>
      <c r="C61" s="203" t="s">
        <v>39</v>
      </c>
      <c r="D61" s="203"/>
      <c r="E61" s="204"/>
      <c r="F61" s="50">
        <f>ROUNDDOWN(SUM(K55:K59),0)</f>
        <v>0</v>
      </c>
      <c r="G61" s="25" t="s">
        <v>37</v>
      </c>
      <c r="H61" s="41">
        <f>ROUNDDOWN(SUM(K55:K59),0)*G55</f>
        <v>0</v>
      </c>
      <c r="I61" s="24"/>
    </row>
    <row r="62" spans="2:11" x14ac:dyDescent="0.3">
      <c r="B62" s="208"/>
      <c r="C62" s="196" t="s">
        <v>57</v>
      </c>
      <c r="D62" s="168"/>
      <c r="E62" s="168"/>
      <c r="F62" s="20">
        <f>J62</f>
        <v>0</v>
      </c>
      <c r="G62" s="3">
        <v>1.4E-2</v>
      </c>
      <c r="H62" s="31">
        <f>G62*F62</f>
        <v>0</v>
      </c>
      <c r="I62" s="24">
        <f t="shared" si="7"/>
        <v>0</v>
      </c>
      <c r="J62" s="30">
        <f>INT(I62)</f>
        <v>0</v>
      </c>
      <c r="K62" s="26">
        <f>I62-J62</f>
        <v>0</v>
      </c>
    </row>
    <row r="63" spans="2:11" x14ac:dyDescent="0.3">
      <c r="B63" s="208"/>
      <c r="C63" s="197"/>
      <c r="D63" s="168"/>
      <c r="E63" s="168"/>
      <c r="F63" s="20">
        <f>J63</f>
        <v>0</v>
      </c>
      <c r="G63" s="112">
        <v>1.4E-2</v>
      </c>
      <c r="H63" s="31">
        <f>G63*F63</f>
        <v>0</v>
      </c>
      <c r="I63" s="24">
        <f t="shared" si="7"/>
        <v>0</v>
      </c>
      <c r="J63" s="30">
        <f t="shared" ref="J63:J66" si="15">INT(I63)</f>
        <v>0</v>
      </c>
      <c r="K63" s="26">
        <f t="shared" ref="K63:K66" si="16">I63-J63</f>
        <v>0</v>
      </c>
    </row>
    <row r="64" spans="2:11" x14ac:dyDescent="0.3">
      <c r="B64" s="208"/>
      <c r="C64" s="197"/>
      <c r="D64" s="64"/>
      <c r="E64" s="64"/>
      <c r="F64" s="20">
        <f>J64</f>
        <v>0</v>
      </c>
      <c r="G64" s="112">
        <v>1.4E-2</v>
      </c>
      <c r="H64" s="31">
        <f>G64*F64</f>
        <v>0</v>
      </c>
      <c r="I64" s="24">
        <f t="shared" si="7"/>
        <v>0</v>
      </c>
      <c r="J64" s="30">
        <f t="shared" si="15"/>
        <v>0</v>
      </c>
      <c r="K64" s="26">
        <f t="shared" si="16"/>
        <v>0</v>
      </c>
    </row>
    <row r="65" spans="2:11" x14ac:dyDescent="0.3">
      <c r="B65" s="208"/>
      <c r="C65" s="197"/>
      <c r="D65" s="64"/>
      <c r="E65" s="64"/>
      <c r="F65" s="20">
        <f>J65</f>
        <v>0</v>
      </c>
      <c r="G65" s="112">
        <v>1.4E-2</v>
      </c>
      <c r="H65" s="31">
        <f>G65*F65</f>
        <v>0</v>
      </c>
      <c r="I65" s="24">
        <f t="shared" si="7"/>
        <v>0</v>
      </c>
      <c r="J65" s="30">
        <f t="shared" si="15"/>
        <v>0</v>
      </c>
      <c r="K65" s="26">
        <f t="shared" si="16"/>
        <v>0</v>
      </c>
    </row>
    <row r="66" spans="2:11" ht="15" thickBot="1" x14ac:dyDescent="0.35">
      <c r="B66" s="208"/>
      <c r="C66" s="198"/>
      <c r="D66" s="64"/>
      <c r="E66" s="64"/>
      <c r="F66" s="20">
        <f>J66</f>
        <v>0</v>
      </c>
      <c r="G66" s="112">
        <v>1.4E-2</v>
      </c>
      <c r="H66" s="31">
        <f>G66*F66</f>
        <v>0</v>
      </c>
      <c r="I66" s="24">
        <f t="shared" si="7"/>
        <v>0</v>
      </c>
      <c r="J66" s="30">
        <f t="shared" si="15"/>
        <v>0</v>
      </c>
      <c r="K66" s="26">
        <f t="shared" si="16"/>
        <v>0</v>
      </c>
    </row>
    <row r="67" spans="2:11" ht="15" thickBot="1" x14ac:dyDescent="0.35">
      <c r="B67" s="208"/>
      <c r="C67" s="55"/>
      <c r="D67" s="23"/>
      <c r="E67" s="61" t="s">
        <v>44</v>
      </c>
      <c r="F67" s="40">
        <f>SUM(F62:F66)</f>
        <v>0</v>
      </c>
      <c r="G67" s="38" t="s">
        <v>37</v>
      </c>
      <c r="H67" s="39">
        <f>SUM(H62:H66)</f>
        <v>0</v>
      </c>
      <c r="I67" s="24"/>
      <c r="J67" s="24"/>
      <c r="K67" s="32">
        <f>SUM(K62:K66)</f>
        <v>0</v>
      </c>
    </row>
    <row r="68" spans="2:11" x14ac:dyDescent="0.3">
      <c r="B68" s="209"/>
      <c r="C68" s="203" t="s">
        <v>39</v>
      </c>
      <c r="D68" s="203"/>
      <c r="E68" s="204"/>
      <c r="F68" s="50">
        <f>ROUNDDOWN(SUM(K62:K66),0)</f>
        <v>0</v>
      </c>
      <c r="G68" s="25" t="s">
        <v>37</v>
      </c>
      <c r="H68" s="49">
        <f>ROUNDDOWN(SUM(K62:K66),0)*G62</f>
        <v>0</v>
      </c>
    </row>
    <row r="69" spans="2:11" ht="15" thickBot="1" x14ac:dyDescent="0.35">
      <c r="B69" s="53"/>
      <c r="I69" s="234" t="str">
        <f>IF(I70&gt;=7.5,"VALOR MAXIMO","VALOR")</f>
        <v>VALOR</v>
      </c>
      <c r="J69" s="235"/>
    </row>
    <row r="70" spans="2:11" ht="18.600000000000001" thickBot="1" x14ac:dyDescent="0.4">
      <c r="F70" s="21"/>
      <c r="H70" s="63">
        <f>H46+H47+H53+H54+H60+H61+H67+H68</f>
        <v>0</v>
      </c>
      <c r="I70" s="246">
        <f>IF(H70&gt;=5.6,"5,6",H70)</f>
        <v>0</v>
      </c>
      <c r="J70" s="184"/>
    </row>
    <row r="71" spans="2:11" s="164" customFormat="1" ht="18" x14ac:dyDescent="0.35">
      <c r="F71" s="167"/>
      <c r="H71" s="175"/>
      <c r="I71" s="169"/>
      <c r="J71" s="169"/>
    </row>
    <row r="72" spans="2:11" x14ac:dyDescent="0.3">
      <c r="F72" s="21"/>
      <c r="H72" s="21"/>
    </row>
    <row r="73" spans="2:11" ht="26.4" customHeight="1" x14ac:dyDescent="0.3">
      <c r="B73" s="205" t="s">
        <v>47</v>
      </c>
      <c r="C73" s="206"/>
      <c r="D73" s="14" t="s">
        <v>60</v>
      </c>
      <c r="F73" s="21"/>
      <c r="H73" s="21"/>
    </row>
    <row r="74" spans="2:11" x14ac:dyDescent="0.3">
      <c r="D74" s="3" t="s">
        <v>35</v>
      </c>
      <c r="E74" s="4" t="s">
        <v>36</v>
      </c>
      <c r="F74" s="35" t="s">
        <v>43</v>
      </c>
      <c r="G74" s="3" t="s">
        <v>4</v>
      </c>
      <c r="H74" s="3"/>
      <c r="I74" s="244" t="s">
        <v>41</v>
      </c>
      <c r="J74" s="241"/>
      <c r="K74" s="245"/>
    </row>
    <row r="75" spans="2:11" ht="13.95" customHeight="1" x14ac:dyDescent="0.3">
      <c r="B75" s="193" t="s">
        <v>45</v>
      </c>
      <c r="C75" s="196" t="s">
        <v>58</v>
      </c>
      <c r="D75" s="64"/>
      <c r="E75" s="64"/>
      <c r="F75" s="20">
        <f>J75</f>
        <v>0</v>
      </c>
      <c r="G75" s="33">
        <v>1.0999999999999999E-2</v>
      </c>
      <c r="H75" s="31">
        <f>G75*F75</f>
        <v>0</v>
      </c>
      <c r="I75" s="24">
        <f>IF((E75-D75)=0,0, (E75+1-D75)/30)</f>
        <v>0</v>
      </c>
      <c r="J75" s="30">
        <f>INT(I75)</f>
        <v>0</v>
      </c>
      <c r="K75" s="26">
        <f>I75-J75</f>
        <v>0</v>
      </c>
    </row>
    <row r="76" spans="2:11" ht="15" customHeight="1" x14ac:dyDescent="0.3">
      <c r="B76" s="194"/>
      <c r="C76" s="197"/>
      <c r="D76" s="64"/>
      <c r="E76" s="64"/>
      <c r="F76" s="20">
        <f>J76</f>
        <v>0</v>
      </c>
      <c r="G76" s="112">
        <v>1.0999999999999999E-2</v>
      </c>
      <c r="H76" s="31">
        <f>G76*F76</f>
        <v>0</v>
      </c>
      <c r="I76" s="24">
        <f t="shared" ref="I76:I100" si="17">IF((E76-D76)=0,0, (E76+1-D76)/30)</f>
        <v>0</v>
      </c>
      <c r="J76" s="30">
        <f t="shared" ref="J76:J79" si="18">INT(I76)</f>
        <v>0</v>
      </c>
      <c r="K76" s="26">
        <f t="shared" ref="K76:K79" si="19">I76-J76</f>
        <v>0</v>
      </c>
    </row>
    <row r="77" spans="2:11" x14ac:dyDescent="0.3">
      <c r="B77" s="194"/>
      <c r="C77" s="197"/>
      <c r="D77" s="64"/>
      <c r="E77" s="64"/>
      <c r="F77" s="20">
        <f>J77</f>
        <v>0</v>
      </c>
      <c r="G77" s="112">
        <v>1.0999999999999999E-2</v>
      </c>
      <c r="H77" s="31">
        <f>G77*F77</f>
        <v>0</v>
      </c>
      <c r="I77" s="24">
        <f t="shared" si="17"/>
        <v>0</v>
      </c>
      <c r="J77" s="30">
        <f t="shared" si="18"/>
        <v>0</v>
      </c>
      <c r="K77" s="26">
        <f t="shared" si="19"/>
        <v>0</v>
      </c>
    </row>
    <row r="78" spans="2:11" x14ac:dyDescent="0.3">
      <c r="B78" s="194"/>
      <c r="C78" s="197"/>
      <c r="D78" s="64"/>
      <c r="E78" s="64"/>
      <c r="F78" s="20">
        <f>J78</f>
        <v>0</v>
      </c>
      <c r="G78" s="112">
        <v>1.0999999999999999E-2</v>
      </c>
      <c r="H78" s="31">
        <f>G78*F78</f>
        <v>0</v>
      </c>
      <c r="I78" s="24">
        <f t="shared" si="17"/>
        <v>0</v>
      </c>
      <c r="J78" s="30">
        <f t="shared" si="18"/>
        <v>0</v>
      </c>
      <c r="K78" s="26">
        <f t="shared" si="19"/>
        <v>0</v>
      </c>
    </row>
    <row r="79" spans="2:11" ht="15" thickBot="1" x14ac:dyDescent="0.35">
      <c r="B79" s="194"/>
      <c r="C79" s="198"/>
      <c r="D79" s="64"/>
      <c r="E79" s="64"/>
      <c r="F79" s="20">
        <f>J79</f>
        <v>0</v>
      </c>
      <c r="G79" s="112">
        <v>1.0999999999999999E-2</v>
      </c>
      <c r="H79" s="31">
        <f>G79*F79</f>
        <v>0</v>
      </c>
      <c r="I79" s="24">
        <f t="shared" si="17"/>
        <v>0</v>
      </c>
      <c r="J79" s="30">
        <f t="shared" si="18"/>
        <v>0</v>
      </c>
      <c r="K79" s="26">
        <f t="shared" si="19"/>
        <v>0</v>
      </c>
    </row>
    <row r="80" spans="2:11" ht="15" thickBot="1" x14ac:dyDescent="0.35">
      <c r="B80" s="194"/>
      <c r="C80" s="55"/>
      <c r="D80" s="23"/>
      <c r="E80" s="61" t="s">
        <v>44</v>
      </c>
      <c r="F80" s="40">
        <f>SUM(F75:F79)</f>
        <v>0</v>
      </c>
      <c r="G80" s="38" t="s">
        <v>37</v>
      </c>
      <c r="H80" s="39">
        <f>SUM(H75:H79)</f>
        <v>0</v>
      </c>
      <c r="I80" s="24"/>
      <c r="J80" s="24"/>
      <c r="K80" s="32">
        <f>SUM(K75:K79)</f>
        <v>0</v>
      </c>
    </row>
    <row r="81" spans="2:11" x14ac:dyDescent="0.3">
      <c r="B81" s="194"/>
      <c r="C81" s="203" t="s">
        <v>39</v>
      </c>
      <c r="D81" s="203"/>
      <c r="E81" s="204"/>
      <c r="F81" s="50">
        <f>ROUNDDOWN(SUM(K75:K79),0)</f>
        <v>0</v>
      </c>
      <c r="G81" s="25" t="s">
        <v>37</v>
      </c>
      <c r="H81" s="41">
        <f>ROUNDDOWN(SUM(K75:K79),0)*G75</f>
        <v>0</v>
      </c>
      <c r="I81" s="24"/>
    </row>
    <row r="82" spans="2:11" x14ac:dyDescent="0.3">
      <c r="B82" s="194"/>
      <c r="C82" s="196" t="s">
        <v>57</v>
      </c>
      <c r="D82" s="64"/>
      <c r="E82" s="64"/>
      <c r="F82" s="20">
        <f>J82</f>
        <v>0</v>
      </c>
      <c r="G82" s="35">
        <v>8.0000000000000002E-3</v>
      </c>
      <c r="H82" s="31">
        <f>G82*F82</f>
        <v>0</v>
      </c>
      <c r="I82" s="24">
        <f t="shared" si="17"/>
        <v>0</v>
      </c>
      <c r="J82" s="30">
        <f>INT(I82)</f>
        <v>0</v>
      </c>
      <c r="K82" s="26">
        <f>I82-J82</f>
        <v>0</v>
      </c>
    </row>
    <row r="83" spans="2:11" x14ac:dyDescent="0.3">
      <c r="B83" s="194"/>
      <c r="C83" s="197"/>
      <c r="D83" s="64"/>
      <c r="E83" s="64"/>
      <c r="F83" s="20">
        <f>J83</f>
        <v>0</v>
      </c>
      <c r="G83" s="112">
        <v>8.0000000000000002E-3</v>
      </c>
      <c r="H83" s="31">
        <f>G83*F83</f>
        <v>0</v>
      </c>
      <c r="I83" s="24">
        <f t="shared" si="17"/>
        <v>0</v>
      </c>
      <c r="J83" s="30">
        <f t="shared" ref="J83:J86" si="20">INT(I83)</f>
        <v>0</v>
      </c>
      <c r="K83" s="26">
        <f t="shared" ref="K83:K86" si="21">I83-J83</f>
        <v>0</v>
      </c>
    </row>
    <row r="84" spans="2:11" x14ac:dyDescent="0.3">
      <c r="B84" s="194"/>
      <c r="C84" s="197"/>
      <c r="D84" s="64"/>
      <c r="E84" s="64"/>
      <c r="F84" s="20">
        <f>J84</f>
        <v>0</v>
      </c>
      <c r="G84" s="112">
        <v>8.0000000000000002E-3</v>
      </c>
      <c r="H84" s="31">
        <f>G84*F84</f>
        <v>0</v>
      </c>
      <c r="I84" s="24">
        <f t="shared" si="17"/>
        <v>0</v>
      </c>
      <c r="J84" s="30">
        <f t="shared" si="20"/>
        <v>0</v>
      </c>
      <c r="K84" s="26">
        <f t="shared" si="21"/>
        <v>0</v>
      </c>
    </row>
    <row r="85" spans="2:11" x14ac:dyDescent="0.3">
      <c r="B85" s="194"/>
      <c r="C85" s="197"/>
      <c r="D85" s="64"/>
      <c r="E85" s="64"/>
      <c r="F85" s="20">
        <f>J85</f>
        <v>0</v>
      </c>
      <c r="G85" s="112">
        <v>8.0000000000000002E-3</v>
      </c>
      <c r="H85" s="31">
        <f>G85*F85</f>
        <v>0</v>
      </c>
      <c r="I85" s="24">
        <f t="shared" si="17"/>
        <v>0</v>
      </c>
      <c r="J85" s="30">
        <f t="shared" si="20"/>
        <v>0</v>
      </c>
      <c r="K85" s="26">
        <f t="shared" si="21"/>
        <v>0</v>
      </c>
    </row>
    <row r="86" spans="2:11" ht="15.75" customHeight="1" thickBot="1" x14ac:dyDescent="0.35">
      <c r="B86" s="194"/>
      <c r="C86" s="198"/>
      <c r="D86" s="64"/>
      <c r="E86" s="64"/>
      <c r="F86" s="20">
        <f>J86</f>
        <v>0</v>
      </c>
      <c r="G86" s="112">
        <v>8.0000000000000002E-3</v>
      </c>
      <c r="H86" s="31">
        <f>G86*F86</f>
        <v>0</v>
      </c>
      <c r="I86" s="24">
        <f t="shared" si="17"/>
        <v>0</v>
      </c>
      <c r="J86" s="30">
        <f t="shared" si="20"/>
        <v>0</v>
      </c>
      <c r="K86" s="26">
        <f t="shared" si="21"/>
        <v>0</v>
      </c>
    </row>
    <row r="87" spans="2:11" ht="13.5" customHeight="1" thickBot="1" x14ac:dyDescent="0.35">
      <c r="B87" s="194"/>
      <c r="C87" s="55"/>
      <c r="D87" s="23"/>
      <c r="E87" s="61" t="s">
        <v>44</v>
      </c>
      <c r="F87" s="40">
        <f>SUM(F82:F86)</f>
        <v>0</v>
      </c>
      <c r="G87" s="38" t="s">
        <v>37</v>
      </c>
      <c r="H87" s="39">
        <f>SUM(H82:H86)</f>
        <v>0</v>
      </c>
      <c r="I87" s="24"/>
      <c r="J87" s="24"/>
      <c r="K87" s="32">
        <f>SUM(K82:K86)</f>
        <v>0</v>
      </c>
    </row>
    <row r="88" spans="2:11" ht="16.2" customHeight="1" x14ac:dyDescent="0.3">
      <c r="B88" s="195"/>
      <c r="C88" s="203" t="s">
        <v>39</v>
      </c>
      <c r="D88" s="203"/>
      <c r="E88" s="204"/>
      <c r="F88" s="50">
        <f>ROUNDDOWN(SUM(K82:K86),0)</f>
        <v>0</v>
      </c>
      <c r="G88" s="25" t="s">
        <v>37</v>
      </c>
      <c r="H88" s="41">
        <f>ROUNDDOWN(SUM(K82:K86),0)*G82</f>
        <v>0</v>
      </c>
      <c r="I88" s="24"/>
    </row>
    <row r="89" spans="2:11" ht="16.95" customHeight="1" x14ac:dyDescent="0.3">
      <c r="B89" s="193" t="s">
        <v>50</v>
      </c>
      <c r="C89" s="196" t="s">
        <v>58</v>
      </c>
      <c r="D89" s="64"/>
      <c r="E89" s="64"/>
      <c r="F89" s="20">
        <f>J89</f>
        <v>0</v>
      </c>
      <c r="G89" s="177">
        <v>0.01</v>
      </c>
      <c r="H89" s="31">
        <f>G89*F89</f>
        <v>0</v>
      </c>
      <c r="I89" s="24">
        <f t="shared" si="17"/>
        <v>0</v>
      </c>
      <c r="J89" s="30">
        <f>INT(I89)</f>
        <v>0</v>
      </c>
      <c r="K89" s="26">
        <f>I89-J89</f>
        <v>0</v>
      </c>
    </row>
    <row r="90" spans="2:11" ht="14.4" customHeight="1" x14ac:dyDescent="0.3">
      <c r="B90" s="194"/>
      <c r="C90" s="197"/>
      <c r="D90" s="64"/>
      <c r="E90" s="64"/>
      <c r="F90" s="20">
        <f>J90</f>
        <v>0</v>
      </c>
      <c r="G90" s="177">
        <v>0.01</v>
      </c>
      <c r="H90" s="31">
        <f>G90*F90</f>
        <v>0</v>
      </c>
      <c r="I90" s="24">
        <f t="shared" si="17"/>
        <v>0</v>
      </c>
      <c r="J90" s="30">
        <f t="shared" ref="J90:J93" si="22">INT(I90)</f>
        <v>0</v>
      </c>
      <c r="K90" s="26">
        <f t="shared" ref="K90:K93" si="23">I90-J90</f>
        <v>0</v>
      </c>
    </row>
    <row r="91" spans="2:11" x14ac:dyDescent="0.3">
      <c r="B91" s="194"/>
      <c r="C91" s="197"/>
      <c r="D91" s="64"/>
      <c r="E91" s="64"/>
      <c r="F91" s="20">
        <f>J91</f>
        <v>0</v>
      </c>
      <c r="G91" s="177">
        <v>0.01</v>
      </c>
      <c r="H91" s="31">
        <f>G91*F91</f>
        <v>0</v>
      </c>
      <c r="I91" s="24">
        <f t="shared" si="17"/>
        <v>0</v>
      </c>
      <c r="J91" s="30">
        <f t="shared" si="22"/>
        <v>0</v>
      </c>
      <c r="K91" s="26">
        <f t="shared" si="23"/>
        <v>0</v>
      </c>
    </row>
    <row r="92" spans="2:11" ht="12.6" customHeight="1" x14ac:dyDescent="0.3">
      <c r="B92" s="194"/>
      <c r="C92" s="197"/>
      <c r="D92" s="64"/>
      <c r="E92" s="64"/>
      <c r="F92" s="20">
        <f>J92</f>
        <v>0</v>
      </c>
      <c r="G92" s="177">
        <v>0.01</v>
      </c>
      <c r="H92" s="31">
        <f>G92*F92</f>
        <v>0</v>
      </c>
      <c r="I92" s="24">
        <f t="shared" si="17"/>
        <v>0</v>
      </c>
      <c r="J92" s="30">
        <f t="shared" si="22"/>
        <v>0</v>
      </c>
      <c r="K92" s="26">
        <f t="shared" si="23"/>
        <v>0</v>
      </c>
    </row>
    <row r="93" spans="2:11" ht="15" thickBot="1" x14ac:dyDescent="0.35">
      <c r="B93" s="194"/>
      <c r="C93" s="198"/>
      <c r="D93" s="64"/>
      <c r="E93" s="64"/>
      <c r="F93" s="20">
        <f>J93</f>
        <v>0</v>
      </c>
      <c r="G93" s="177">
        <v>0.01</v>
      </c>
      <c r="H93" s="31">
        <f>G93*F93</f>
        <v>0</v>
      </c>
      <c r="I93" s="24">
        <f t="shared" si="17"/>
        <v>0</v>
      </c>
      <c r="J93" s="30">
        <f t="shared" si="22"/>
        <v>0</v>
      </c>
      <c r="K93" s="26">
        <f t="shared" si="23"/>
        <v>0</v>
      </c>
    </row>
    <row r="94" spans="2:11" ht="16.95" customHeight="1" thickBot="1" x14ac:dyDescent="0.35">
      <c r="B94" s="194"/>
      <c r="C94" s="5"/>
      <c r="D94" s="23"/>
      <c r="E94" s="61" t="s">
        <v>44</v>
      </c>
      <c r="F94" s="40">
        <f>SUM(F89:F93)</f>
        <v>0</v>
      </c>
      <c r="G94" s="38" t="s">
        <v>37</v>
      </c>
      <c r="H94" s="39">
        <f>SUM(H89:H93)</f>
        <v>0</v>
      </c>
      <c r="I94" s="24"/>
      <c r="J94" s="24"/>
      <c r="K94" s="32">
        <f>SUM(K89:K93)</f>
        <v>0</v>
      </c>
    </row>
    <row r="95" spans="2:11" x14ac:dyDescent="0.3">
      <c r="B95" s="194"/>
      <c r="C95" s="210" t="s">
        <v>39</v>
      </c>
      <c r="D95" s="210"/>
      <c r="E95" s="211"/>
      <c r="F95" s="50">
        <f>ROUNDDOWN(SUM(K89:K93),0)</f>
        <v>0</v>
      </c>
      <c r="G95" s="25" t="s">
        <v>37</v>
      </c>
      <c r="H95" s="41">
        <f>ROUNDDOWN(SUM(K89:K93),0)*G89</f>
        <v>0</v>
      </c>
      <c r="I95" s="24"/>
    </row>
    <row r="96" spans="2:11" x14ac:dyDescent="0.3">
      <c r="B96" s="194"/>
      <c r="C96" s="196" t="s">
        <v>57</v>
      </c>
      <c r="D96" s="64"/>
      <c r="E96" s="64"/>
      <c r="F96" s="20">
        <f>J96</f>
        <v>0</v>
      </c>
      <c r="G96" s="34">
        <v>7.0000000000000001E-3</v>
      </c>
      <c r="H96" s="31">
        <f>G96*F96</f>
        <v>0</v>
      </c>
      <c r="I96" s="24">
        <f t="shared" si="17"/>
        <v>0</v>
      </c>
      <c r="J96" s="30">
        <f>INT(I96)</f>
        <v>0</v>
      </c>
      <c r="K96" s="26">
        <f>I96-J96</f>
        <v>0</v>
      </c>
    </row>
    <row r="97" spans="2:11" x14ac:dyDescent="0.3">
      <c r="B97" s="194"/>
      <c r="C97" s="197"/>
      <c r="D97" s="64"/>
      <c r="E97" s="64"/>
      <c r="F97" s="20">
        <f>J97</f>
        <v>0</v>
      </c>
      <c r="G97" s="112">
        <v>7.0000000000000001E-3</v>
      </c>
      <c r="H97" s="31">
        <f>G97*F97</f>
        <v>0</v>
      </c>
      <c r="I97" s="24">
        <f t="shared" si="17"/>
        <v>0</v>
      </c>
      <c r="J97" s="30">
        <f t="shared" ref="J97:J100" si="24">INT(I97)</f>
        <v>0</v>
      </c>
      <c r="K97" s="26">
        <f t="shared" ref="K97:K100" si="25">I97-J97</f>
        <v>0</v>
      </c>
    </row>
    <row r="98" spans="2:11" x14ac:dyDescent="0.3">
      <c r="B98" s="194"/>
      <c r="C98" s="197"/>
      <c r="D98" s="64"/>
      <c r="E98" s="64"/>
      <c r="F98" s="20">
        <f>J98</f>
        <v>0</v>
      </c>
      <c r="G98" s="112">
        <v>7.0000000000000001E-3</v>
      </c>
      <c r="H98" s="31">
        <f>G98*F98</f>
        <v>0</v>
      </c>
      <c r="I98" s="24">
        <f t="shared" si="17"/>
        <v>0</v>
      </c>
      <c r="J98" s="30">
        <f t="shared" si="24"/>
        <v>0</v>
      </c>
      <c r="K98" s="26">
        <f t="shared" si="25"/>
        <v>0</v>
      </c>
    </row>
    <row r="99" spans="2:11" x14ac:dyDescent="0.3">
      <c r="B99" s="194"/>
      <c r="C99" s="197"/>
      <c r="D99" s="64"/>
      <c r="E99" s="64"/>
      <c r="F99" s="20">
        <f>J99</f>
        <v>0</v>
      </c>
      <c r="G99" s="112">
        <v>7.0000000000000001E-3</v>
      </c>
      <c r="H99" s="31">
        <f>G99*F99</f>
        <v>0</v>
      </c>
      <c r="I99" s="24">
        <f t="shared" si="17"/>
        <v>0</v>
      </c>
      <c r="J99" s="30">
        <f t="shared" si="24"/>
        <v>0</v>
      </c>
      <c r="K99" s="26">
        <f t="shared" si="25"/>
        <v>0</v>
      </c>
    </row>
    <row r="100" spans="2:11" ht="15" thickBot="1" x14ac:dyDescent="0.35">
      <c r="B100" s="194"/>
      <c r="C100" s="198"/>
      <c r="D100" s="64"/>
      <c r="E100" s="64"/>
      <c r="F100" s="20">
        <f>J100</f>
        <v>0</v>
      </c>
      <c r="G100" s="112">
        <v>7.0000000000000001E-3</v>
      </c>
      <c r="H100" s="31">
        <f>G100*F100</f>
        <v>0</v>
      </c>
      <c r="I100" s="24">
        <f t="shared" si="17"/>
        <v>0</v>
      </c>
      <c r="J100" s="30">
        <f t="shared" si="24"/>
        <v>0</v>
      </c>
      <c r="K100" s="26">
        <f t="shared" si="25"/>
        <v>0</v>
      </c>
    </row>
    <row r="101" spans="2:11" ht="15" thickBot="1" x14ac:dyDescent="0.35">
      <c r="B101" s="194"/>
      <c r="C101" s="55"/>
      <c r="D101" s="23"/>
      <c r="E101" s="61" t="s">
        <v>44</v>
      </c>
      <c r="F101" s="40">
        <f>SUM(F96:F100)</f>
        <v>0</v>
      </c>
      <c r="G101" s="38" t="s">
        <v>37</v>
      </c>
      <c r="H101" s="39">
        <f>SUM(H96:H100)</f>
        <v>0</v>
      </c>
      <c r="I101" s="24"/>
      <c r="J101" s="24"/>
      <c r="K101" s="32">
        <f>SUM(K96:K100)</f>
        <v>0</v>
      </c>
    </row>
    <row r="102" spans="2:11" x14ac:dyDescent="0.3">
      <c r="B102" s="195"/>
      <c r="C102" s="203" t="s">
        <v>39</v>
      </c>
      <c r="D102" s="203"/>
      <c r="E102" s="204"/>
      <c r="F102" s="50">
        <f>ROUNDDOWN(SUM(K96:K100),0)</f>
        <v>0</v>
      </c>
      <c r="G102" s="25" t="s">
        <v>37</v>
      </c>
      <c r="H102" s="49">
        <f>ROUNDDOWN(SUM(K96:K100),0)*G96</f>
        <v>0</v>
      </c>
    </row>
    <row r="103" spans="2:11" ht="15" thickBot="1" x14ac:dyDescent="0.35">
      <c r="B103" s="53"/>
      <c r="I103" s="234" t="str">
        <f>IF(I104&gt;=3.75,"VALOR MAXIMO","VALOR")</f>
        <v>VALOR</v>
      </c>
      <c r="J103" s="235"/>
    </row>
    <row r="104" spans="2:11" ht="18.600000000000001" thickBot="1" x14ac:dyDescent="0.4">
      <c r="F104" s="21"/>
      <c r="H104" s="63">
        <f>H80+H81+H87+H88+H94+H95+H101+H102</f>
        <v>0</v>
      </c>
      <c r="I104" s="246">
        <f>IF(H104&gt;=2.8,"2,8",H104)</f>
        <v>0</v>
      </c>
      <c r="J104" s="184"/>
    </row>
    <row r="105" spans="2:11" x14ac:dyDescent="0.3">
      <c r="F105" s="21"/>
      <c r="I105" s="21"/>
    </row>
    <row r="106" spans="2:11" x14ac:dyDescent="0.3">
      <c r="F106" s="21"/>
    </row>
    <row r="107" spans="2:11" ht="15" customHeight="1" thickBot="1" x14ac:dyDescent="0.35">
      <c r="I107" s="199" t="str">
        <f>IF(I108&gt;=9.64,"VALOR MAXIMO","VALOR")</f>
        <v>VALOR</v>
      </c>
      <c r="J107" s="200"/>
    </row>
    <row r="108" spans="2:11" ht="18.600000000000001" thickBot="1" x14ac:dyDescent="0.4">
      <c r="B108" s="46" t="s">
        <v>62</v>
      </c>
      <c r="F108" s="47" t="s">
        <v>34</v>
      </c>
      <c r="G108" s="48"/>
      <c r="H108" s="54">
        <f>H113+G119+G128+F132</f>
        <v>0</v>
      </c>
      <c r="I108" s="183">
        <f>IF(H108&gt;=9.64,"9,64",H108)</f>
        <v>0</v>
      </c>
      <c r="J108" s="184"/>
    </row>
    <row r="110" spans="2:11" ht="15" thickBot="1" x14ac:dyDescent="0.35">
      <c r="B110" s="21"/>
      <c r="C110" s="35"/>
      <c r="D110" s="98" t="s">
        <v>73</v>
      </c>
      <c r="E110" s="98" t="s">
        <v>74</v>
      </c>
      <c r="F110" s="98" t="s">
        <v>5</v>
      </c>
    </row>
    <row r="111" spans="2:11" ht="30.75" customHeight="1" thickBot="1" x14ac:dyDescent="0.4">
      <c r="B111" s="189" t="s">
        <v>71</v>
      </c>
      <c r="C111" s="9" t="s">
        <v>70</v>
      </c>
      <c r="D111" s="67"/>
      <c r="E111" s="178">
        <v>2.3E-2</v>
      </c>
      <c r="F111" s="35">
        <f>D111*E111</f>
        <v>0</v>
      </c>
      <c r="G111" s="69">
        <f>IF(F111&gt;=5.5,"5,5",F111)</f>
        <v>0</v>
      </c>
      <c r="H111" s="70"/>
    </row>
    <row r="112" spans="2:11" ht="28.8" thickBot="1" x14ac:dyDescent="0.4">
      <c r="B112" s="190"/>
      <c r="C112" s="9" t="s">
        <v>72</v>
      </c>
      <c r="D112" s="67"/>
      <c r="E112" s="178">
        <v>1.0999999999999999E-2</v>
      </c>
      <c r="F112" s="55">
        <f>D112*E112</f>
        <v>0</v>
      </c>
      <c r="G112" s="71">
        <f>IF(F112&gt;=2.75,"2,75",F112)</f>
        <v>0</v>
      </c>
      <c r="H112" s="72" t="str">
        <f>IF(H113&gt;=4.95,"VALOR MAXIMO","VALOR")</f>
        <v>VALOR</v>
      </c>
    </row>
    <row r="113" spans="2:8" ht="18.600000000000001" customHeight="1" thickBot="1" x14ac:dyDescent="0.4">
      <c r="B113" s="8"/>
      <c r="C113" s="7"/>
      <c r="F113" s="58"/>
      <c r="G113" s="58">
        <f>G111+G112</f>
        <v>0</v>
      </c>
      <c r="H113" s="73">
        <f>IF(G113&gt;=5.5,"5,5",G113)</f>
        <v>0</v>
      </c>
    </row>
    <row r="114" spans="2:8" ht="14.4" customHeight="1" thickBot="1" x14ac:dyDescent="0.4">
      <c r="B114" s="8"/>
      <c r="C114" s="7"/>
      <c r="F114" s="74"/>
      <c r="G114" s="75"/>
      <c r="H114" s="75"/>
    </row>
    <row r="115" spans="2:8" ht="14.4" customHeight="1" thickBot="1" x14ac:dyDescent="0.35">
      <c r="B115" s="100" t="s">
        <v>12</v>
      </c>
      <c r="C115" s="2" t="s">
        <v>13</v>
      </c>
      <c r="D115" s="15">
        <v>0.40500000000000003</v>
      </c>
    </row>
    <row r="116" spans="2:8" ht="14.4" customHeight="1" x14ac:dyDescent="0.3">
      <c r="C116" s="2" t="s">
        <v>14</v>
      </c>
      <c r="D116" s="15">
        <v>0.81</v>
      </c>
    </row>
    <row r="117" spans="2:8" ht="14.4" customHeight="1" x14ac:dyDescent="0.3">
      <c r="C117" s="2" t="s">
        <v>15</v>
      </c>
      <c r="D117" s="15">
        <v>1.2150000000000001</v>
      </c>
    </row>
    <row r="118" spans="2:8" ht="15" customHeight="1" thickBot="1" x14ac:dyDescent="0.35">
      <c r="C118" s="16" t="s">
        <v>16</v>
      </c>
      <c r="D118" s="17">
        <v>1.62</v>
      </c>
      <c r="G118" s="199" t="str">
        <f>IF(G119&gt;=1.62,"VALOR MAXIMO","VALOR")</f>
        <v>VALOR</v>
      </c>
      <c r="H118" s="200"/>
    </row>
    <row r="119" spans="2:8" ht="19.5" customHeight="1" thickBot="1" x14ac:dyDescent="0.4">
      <c r="C119" s="247" t="s">
        <v>42</v>
      </c>
      <c r="D119" s="248"/>
      <c r="E119" s="248"/>
      <c r="F119" s="68"/>
      <c r="G119" s="183">
        <f>IF(F119&gt;=1.62,"1,62",F119)</f>
        <v>0</v>
      </c>
      <c r="H119" s="184"/>
    </row>
    <row r="120" spans="2:8" ht="80.400000000000006" customHeight="1" thickBot="1" x14ac:dyDescent="0.35"/>
    <row r="121" spans="2:8" ht="15" thickBot="1" x14ac:dyDescent="0.35">
      <c r="B121" s="216" t="s">
        <v>33</v>
      </c>
      <c r="C121" s="217"/>
      <c r="E121" s="101" t="s">
        <v>26</v>
      </c>
      <c r="F121" s="101" t="s">
        <v>32</v>
      </c>
    </row>
    <row r="122" spans="2:8" x14ac:dyDescent="0.3">
      <c r="B122" s="2" t="s">
        <v>17</v>
      </c>
      <c r="C122" s="15">
        <v>0.27</v>
      </c>
      <c r="E122" s="89" t="s">
        <v>27</v>
      </c>
      <c r="F122" s="99"/>
    </row>
    <row r="123" spans="2:8" x14ac:dyDescent="0.3">
      <c r="B123" s="2" t="s">
        <v>18</v>
      </c>
      <c r="C123" s="15">
        <v>0.54</v>
      </c>
      <c r="E123" s="35" t="s">
        <v>28</v>
      </c>
      <c r="F123" s="67"/>
    </row>
    <row r="124" spans="2:8" x14ac:dyDescent="0.3">
      <c r="B124" s="2" t="s">
        <v>19</v>
      </c>
      <c r="C124" s="15">
        <v>0.81</v>
      </c>
      <c r="E124" s="35" t="s">
        <v>29</v>
      </c>
      <c r="F124" s="67"/>
    </row>
    <row r="125" spans="2:8" ht="14.4" customHeight="1" x14ac:dyDescent="0.3">
      <c r="B125" s="2" t="s">
        <v>20</v>
      </c>
      <c r="C125" s="15">
        <v>1.08</v>
      </c>
      <c r="E125" s="35" t="s">
        <v>30</v>
      </c>
      <c r="F125" s="67"/>
    </row>
    <row r="126" spans="2:8" x14ac:dyDescent="0.3">
      <c r="B126" s="2" t="s">
        <v>21</v>
      </c>
      <c r="C126" s="15">
        <v>1.35</v>
      </c>
      <c r="E126" s="35" t="s">
        <v>31</v>
      </c>
      <c r="F126" s="67"/>
    </row>
    <row r="127" spans="2:8" ht="14.4" customHeight="1" thickBot="1" x14ac:dyDescent="0.35">
      <c r="B127" s="2" t="s">
        <v>22</v>
      </c>
      <c r="C127" s="15">
        <v>1.62</v>
      </c>
      <c r="G127" s="199" t="str">
        <f>IF(G128&gt;=1.62,"VALOR MAXIMO","VALOR")</f>
        <v>VALOR</v>
      </c>
      <c r="H127" s="200"/>
    </row>
    <row r="128" spans="2:8" ht="15" customHeight="1" thickBot="1" x14ac:dyDescent="0.4">
      <c r="E128" s="59" t="s">
        <v>5</v>
      </c>
      <c r="F128" s="62">
        <f>SUM(F122:F126)</f>
        <v>0</v>
      </c>
      <c r="G128" s="183">
        <f>IF(F128&gt;=1.62,"1,62",F128)</f>
        <v>0</v>
      </c>
      <c r="H128" s="184"/>
    </row>
    <row r="129" spans="2:8" ht="18.600000000000001" customHeight="1" x14ac:dyDescent="0.35">
      <c r="E129" s="76"/>
      <c r="F129" s="76"/>
      <c r="G129" s="75"/>
      <c r="H129" s="75"/>
    </row>
    <row r="130" spans="2:8" ht="15" thickBot="1" x14ac:dyDescent="0.35"/>
    <row r="131" spans="2:8" ht="15" thickBot="1" x14ac:dyDescent="0.35">
      <c r="B131" s="100" t="s">
        <v>64</v>
      </c>
      <c r="C131" s="103" t="s">
        <v>65</v>
      </c>
      <c r="D131" s="103" t="s">
        <v>66</v>
      </c>
      <c r="E131" s="77" t="s">
        <v>5</v>
      </c>
      <c r="F131" s="199" t="str">
        <f>IF(F132&gt;=0.81,"VALOR MAXIMO","VALOR")</f>
        <v>VALOR</v>
      </c>
      <c r="G131" s="200"/>
    </row>
    <row r="132" spans="2:8" ht="29.4" customHeight="1" thickBot="1" x14ac:dyDescent="0.4">
      <c r="B132" s="102" t="s">
        <v>67</v>
      </c>
      <c r="C132" s="154"/>
      <c r="D132" s="154"/>
      <c r="E132" s="85">
        <f>C132+D132</f>
        <v>0</v>
      </c>
      <c r="F132" s="183">
        <f>IF(E132&gt;=0.9,"0,9",E132)</f>
        <v>0</v>
      </c>
      <c r="G132" s="184"/>
    </row>
    <row r="133" spans="2:8" ht="29.4" customHeight="1" x14ac:dyDescent="0.35">
      <c r="B133" s="78"/>
      <c r="C133" s="79"/>
      <c r="D133" s="75"/>
      <c r="E133" s="75"/>
    </row>
    <row r="134" spans="2:8" ht="37.950000000000003" customHeight="1" thickBot="1" x14ac:dyDescent="0.35">
      <c r="B134" s="164"/>
      <c r="C134" s="164"/>
      <c r="D134" s="164"/>
      <c r="E134" s="164"/>
      <c r="F134" s="164"/>
      <c r="G134" s="164"/>
      <c r="H134" s="164"/>
    </row>
    <row r="135" spans="2:8" ht="15" thickBot="1" x14ac:dyDescent="0.35">
      <c r="B135" s="156" t="s">
        <v>78</v>
      </c>
      <c r="C135" s="212" t="s">
        <v>83</v>
      </c>
      <c r="D135" s="164"/>
      <c r="E135" s="164"/>
      <c r="F135" s="164"/>
      <c r="G135" s="164"/>
      <c r="H135" s="164"/>
    </row>
    <row r="136" spans="2:8" ht="22.5" customHeight="1" thickBot="1" x14ac:dyDescent="0.35">
      <c r="B136" s="156" t="s">
        <v>75</v>
      </c>
      <c r="C136" s="213"/>
      <c r="D136" s="218" t="str">
        <f>IF(D137&gt;=2,"VALOR MAXIMO","VALOR")</f>
        <v>VALOR</v>
      </c>
      <c r="E136" s="192"/>
      <c r="F136" s="180" t="s">
        <v>5</v>
      </c>
      <c r="G136" s="191" t="str">
        <f>IF(G137&gt;=2,"VALOR MAXIMO","VALOR")</f>
        <v>VALOR</v>
      </c>
      <c r="H136" s="192"/>
    </row>
    <row r="137" spans="2:8" s="164" customFormat="1" ht="44.4" thickBot="1" x14ac:dyDescent="0.4">
      <c r="B137" s="179" t="s">
        <v>81</v>
      </c>
      <c r="C137" s="181"/>
      <c r="D137" s="183">
        <f>IF(C137&gt;=2,"2",C137)</f>
        <v>0</v>
      </c>
      <c r="E137" s="184"/>
      <c r="F137" s="176">
        <f>D137+D138</f>
        <v>0</v>
      </c>
      <c r="G137" s="183">
        <f>IF(F137&gt;=2,"2",F137)</f>
        <v>0</v>
      </c>
      <c r="H137" s="184"/>
    </row>
    <row r="138" spans="2:8" ht="30" thickBot="1" x14ac:dyDescent="0.4">
      <c r="B138" s="179" t="s">
        <v>82</v>
      </c>
      <c r="C138" s="181"/>
      <c r="D138" s="183">
        <f>IF(C138&gt;=2,"2",C138)</f>
        <v>0</v>
      </c>
      <c r="E138" s="184"/>
      <c r="F138" s="164"/>
      <c r="G138" s="164"/>
      <c r="H138" s="164"/>
    </row>
    <row r="139" spans="2:8" ht="18.600000000000001" thickBot="1" x14ac:dyDescent="0.4">
      <c r="B139" s="141"/>
      <c r="C139" s="142"/>
      <c r="D139" s="185"/>
      <c r="E139" s="185"/>
      <c r="F139" s="164"/>
      <c r="G139" s="164"/>
      <c r="H139" s="164"/>
    </row>
    <row r="140" spans="2:8" ht="15" thickBot="1" x14ac:dyDescent="0.35">
      <c r="B140" s="157" t="s">
        <v>77</v>
      </c>
      <c r="C140" s="158" t="s">
        <v>76</v>
      </c>
      <c r="D140" s="214" t="str">
        <f>IF(D141&gt;=3,"VALOR MAXIMO","VALOR")</f>
        <v>VALOR</v>
      </c>
      <c r="E140" s="215"/>
      <c r="F140" s="164"/>
      <c r="G140" s="164"/>
      <c r="H140" s="164"/>
    </row>
    <row r="141" spans="2:8" ht="24.6" customHeight="1" thickBot="1" x14ac:dyDescent="0.4">
      <c r="B141" s="157" t="s">
        <v>79</v>
      </c>
      <c r="C141" s="182"/>
      <c r="D141" s="183">
        <f>IF(C141&gt;=4,"4",C141)</f>
        <v>0</v>
      </c>
      <c r="E141" s="184"/>
      <c r="F141" s="164"/>
      <c r="G141" s="164"/>
      <c r="H141" s="164"/>
    </row>
  </sheetData>
  <sheetProtection algorithmName="SHA-512" hashValue="SrTpbQTWr0N9JESkz7+/9jD1/aY9+j0szj/XuFFLR1JfzAW4ECzkJ+bO2TfL3ONMMJakUxa7Gj4jyvhaydsg6w==" saltValue="R8j2YLDN/+U6esK45A5pMQ==" spinCount="100000" sheet="1" objects="1" scenarios="1"/>
  <mergeCells count="72">
    <mergeCell ref="F131:G131"/>
    <mergeCell ref="I107:J107"/>
    <mergeCell ref="I108:J108"/>
    <mergeCell ref="G128:H128"/>
    <mergeCell ref="G119:H119"/>
    <mergeCell ref="C119:E119"/>
    <mergeCell ref="G127:H127"/>
    <mergeCell ref="B25:D25"/>
    <mergeCell ref="B41:B54"/>
    <mergeCell ref="H28:I28"/>
    <mergeCell ref="I38:J38"/>
    <mergeCell ref="H29:I29"/>
    <mergeCell ref="E31:F31"/>
    <mergeCell ref="I103:J103"/>
    <mergeCell ref="I104:J104"/>
    <mergeCell ref="C102:E102"/>
    <mergeCell ref="C68:E68"/>
    <mergeCell ref="C81:E81"/>
    <mergeCell ref="C88:E88"/>
    <mergeCell ref="I10:K10"/>
    <mergeCell ref="I74:K74"/>
    <mergeCell ref="I69:J69"/>
    <mergeCell ref="I70:J70"/>
    <mergeCell ref="I40:K40"/>
    <mergeCell ref="B2:H2"/>
    <mergeCell ref="F38:G38"/>
    <mergeCell ref="B33:C33"/>
    <mergeCell ref="B34:C34"/>
    <mergeCell ref="B35:C35"/>
    <mergeCell ref="B31:C31"/>
    <mergeCell ref="B32:C32"/>
    <mergeCell ref="E4:G4"/>
    <mergeCell ref="B11:B15"/>
    <mergeCell ref="B19:B23"/>
    <mergeCell ref="H7:I7"/>
    <mergeCell ref="I37:J37"/>
    <mergeCell ref="H8:I8"/>
    <mergeCell ref="C6:F6"/>
    <mergeCell ref="B17:D17"/>
    <mergeCell ref="F18:G18"/>
    <mergeCell ref="D141:E141"/>
    <mergeCell ref="B73:C73"/>
    <mergeCell ref="C54:E54"/>
    <mergeCell ref="C41:C45"/>
    <mergeCell ref="C48:C52"/>
    <mergeCell ref="B55:B68"/>
    <mergeCell ref="C61:E61"/>
    <mergeCell ref="C96:C100"/>
    <mergeCell ref="C95:E95"/>
    <mergeCell ref="C55:C59"/>
    <mergeCell ref="C62:C66"/>
    <mergeCell ref="C135:C136"/>
    <mergeCell ref="D140:E140"/>
    <mergeCell ref="B121:C121"/>
    <mergeCell ref="D136:E136"/>
    <mergeCell ref="D138:E138"/>
    <mergeCell ref="G137:H137"/>
    <mergeCell ref="D139:E139"/>
    <mergeCell ref="E27:F27"/>
    <mergeCell ref="E26:F26"/>
    <mergeCell ref="B111:B112"/>
    <mergeCell ref="F132:G132"/>
    <mergeCell ref="G136:H136"/>
    <mergeCell ref="D137:E137"/>
    <mergeCell ref="B75:B88"/>
    <mergeCell ref="C75:C79"/>
    <mergeCell ref="C82:C86"/>
    <mergeCell ref="B89:B102"/>
    <mergeCell ref="C89:C93"/>
    <mergeCell ref="G118:H118"/>
    <mergeCell ref="E30:F30"/>
    <mergeCell ref="C47:E47"/>
  </mergeCells>
  <conditionalFormatting sqref="M69">
    <cfRule type="containsText" dxfId="264" priority="128" operator="containsText" text="VALOR MAXIMO">
      <formula>NOT(ISERROR(SEARCH("VALOR MAXIMO",M69)))</formula>
    </cfRule>
  </conditionalFormatting>
  <conditionalFormatting sqref="I69:J71">
    <cfRule type="containsText" dxfId="263" priority="126" operator="containsText" text="&quot;VALOR MAXIMO&quot;">
      <formula>NOT(ISERROR(SEARCH("""VALOR MAXIMO""",I69)))</formula>
    </cfRule>
    <cfRule type="containsText" dxfId="262" priority="127" operator="containsText" text="VALOR MAXIMO">
      <formula>NOT(ISERROR(SEARCH("VALOR MAXIMO",I69)))</formula>
    </cfRule>
  </conditionalFormatting>
  <conditionalFormatting sqref="C11:D11">
    <cfRule type="containsText" dxfId="261" priority="114" operator="containsText" text="VALOR MAXIMO">
      <formula>NOT(ISERROR(SEARCH("VALOR MAXIMO",C11)))</formula>
    </cfRule>
  </conditionalFormatting>
  <conditionalFormatting sqref="I37:J37">
    <cfRule type="containsText" dxfId="260" priority="112" operator="containsText" text="VALOR MAXIMO">
      <formula>NOT(ISERROR(SEARCH("VALOR MAXIMO",I37)))</formula>
    </cfRule>
    <cfRule type="containsText" dxfId="259" priority="113" operator="containsText" text="&quot;VALOR MAXIMO&quot;">
      <formula>NOT(ISERROR(SEARCH("""VALOR MAXIMO""",I37)))</formula>
    </cfRule>
  </conditionalFormatting>
  <conditionalFormatting sqref="I103:J103">
    <cfRule type="containsText" dxfId="258" priority="107" operator="containsText" text="&quot;VALOR MAXIMO&quot;">
      <formula>NOT(ISERROR(SEARCH("""VALOR MAXIMO""",I103)))</formula>
    </cfRule>
    <cfRule type="containsText" dxfId="257" priority="108" operator="containsText" text="VALOR MAXIMO">
      <formula>NOT(ISERROR(SEARCH("VALOR MAXIMO",I103)))</formula>
    </cfRule>
  </conditionalFormatting>
  <conditionalFormatting sqref="I107:J107">
    <cfRule type="containsText" dxfId="256" priority="105" operator="containsText" text="&quot;VALOR MAXIMO&quot;">
      <formula>NOT(ISERROR(SEARCH("""VALOR MAXIMO""",I107)))</formula>
    </cfRule>
    <cfRule type="containsText" dxfId="255" priority="106" operator="containsText" text="VALOR MAXIMO">
      <formula>NOT(ISERROR(SEARCH("VALOR MAXIMO",I107)))</formula>
    </cfRule>
  </conditionalFormatting>
  <conditionalFormatting sqref="E30:F30">
    <cfRule type="containsText" dxfId="254" priority="95" operator="containsText" text="VALOR MAXIMO">
      <formula>NOT(ISERROR(SEARCH("VALOR MAXIMO",E30)))</formula>
    </cfRule>
    <cfRule type="containsText" dxfId="253" priority="96" operator="containsText" text="&quot;VALOR MAXIMO&quot;">
      <formula>NOT(ISERROR(SEARCH("""VALOR MAXIMO""",E30)))</formula>
    </cfRule>
  </conditionalFormatting>
  <conditionalFormatting sqref="H28:I28">
    <cfRule type="containsText" dxfId="252" priority="93" operator="containsText" text="VALOR MAXIMO">
      <formula>NOT(ISERROR(SEARCH("VALOR MAXIMO",H28)))</formula>
    </cfRule>
    <cfRule type="containsText" dxfId="251" priority="94" operator="containsText" text="&quot;VALOR MAXIMO&quot;">
      <formula>NOT(ISERROR(SEARCH("""VALOR MAXIMO""",H28)))</formula>
    </cfRule>
  </conditionalFormatting>
  <conditionalFormatting sqref="H7:I7">
    <cfRule type="containsText" dxfId="250" priority="91" operator="containsText" text="VALOR MAXIMO">
      <formula>NOT(ISERROR(SEARCH("VALOR MAXIMO",H7)))</formula>
    </cfRule>
    <cfRule type="containsText" dxfId="249" priority="92" operator="containsText" text="&quot;VALOR MAXIMO&quot;">
      <formula>NOT(ISERROR(SEARCH("""VALOR MAXIMO""",H7)))</formula>
    </cfRule>
  </conditionalFormatting>
  <conditionalFormatting sqref="C12:D12">
    <cfRule type="containsText" dxfId="248" priority="89" operator="containsText" text="VALOR MAXIMO">
      <formula>NOT(ISERROR(SEARCH("VALOR MAXIMO",C12)))</formula>
    </cfRule>
  </conditionalFormatting>
  <conditionalFormatting sqref="C13:D13">
    <cfRule type="containsText" dxfId="247" priority="88" operator="containsText" text="VALOR MAXIMO">
      <formula>NOT(ISERROR(SEARCH("VALOR MAXIMO",C13)))</formula>
    </cfRule>
  </conditionalFormatting>
  <conditionalFormatting sqref="C14:D14">
    <cfRule type="containsText" dxfId="246" priority="87" operator="containsText" text="VALOR MAXIMO">
      <formula>NOT(ISERROR(SEARCH("VALOR MAXIMO",C14)))</formula>
    </cfRule>
  </conditionalFormatting>
  <conditionalFormatting sqref="C15:D15">
    <cfRule type="containsText" dxfId="245" priority="86" operator="containsText" text="VALOR MAXIMO">
      <formula>NOT(ISERROR(SEARCH("VALOR MAXIMO",C15)))</formula>
    </cfRule>
  </conditionalFormatting>
  <conditionalFormatting sqref="C21:D21">
    <cfRule type="containsText" dxfId="244" priority="83" operator="containsText" text="VALOR MAXIMO">
      <formula>NOT(ISERROR(SEARCH("VALOR MAXIMO",C21)))</formula>
    </cfRule>
  </conditionalFormatting>
  <conditionalFormatting sqref="C22:D22">
    <cfRule type="containsText" dxfId="243" priority="82" operator="containsText" text="VALOR MAXIMO">
      <formula>NOT(ISERROR(SEARCH("VALOR MAXIMO",C22)))</formula>
    </cfRule>
  </conditionalFormatting>
  <conditionalFormatting sqref="C23:D23">
    <cfRule type="containsText" dxfId="242" priority="81" operator="containsText" text="VALOR MAXIMO">
      <formula>NOT(ISERROR(SEARCH("VALOR MAXIMO",C23)))</formula>
    </cfRule>
  </conditionalFormatting>
  <conditionalFormatting sqref="D41:E41">
    <cfRule type="containsText" dxfId="241" priority="80" operator="containsText" text="VALOR MAXIMO">
      <formula>NOT(ISERROR(SEARCH("VALOR MAXIMO",D41)))</formula>
    </cfRule>
  </conditionalFormatting>
  <conditionalFormatting sqref="D42:E42">
    <cfRule type="containsText" dxfId="240" priority="79" operator="containsText" text="VALOR MAXIMO">
      <formula>NOT(ISERROR(SEARCH("VALOR MAXIMO",D42)))</formula>
    </cfRule>
  </conditionalFormatting>
  <conditionalFormatting sqref="D43:E43">
    <cfRule type="containsText" dxfId="239" priority="78" operator="containsText" text="VALOR MAXIMO">
      <formula>NOT(ISERROR(SEARCH("VALOR MAXIMO",D43)))</formula>
    </cfRule>
  </conditionalFormatting>
  <conditionalFormatting sqref="D44:E44">
    <cfRule type="containsText" dxfId="238" priority="77" operator="containsText" text="VALOR MAXIMO">
      <formula>NOT(ISERROR(SEARCH("VALOR MAXIMO",D44)))</formula>
    </cfRule>
  </conditionalFormatting>
  <conditionalFormatting sqref="D45:E45">
    <cfRule type="containsText" dxfId="237" priority="76" operator="containsText" text="VALOR MAXIMO">
      <formula>NOT(ISERROR(SEARCH("VALOR MAXIMO",D45)))</formula>
    </cfRule>
  </conditionalFormatting>
  <conditionalFormatting sqref="D52:E52">
    <cfRule type="containsText" dxfId="236" priority="71" operator="containsText" text="VALOR MAXIMO">
      <formula>NOT(ISERROR(SEARCH("VALOR MAXIMO",D52)))</formula>
    </cfRule>
  </conditionalFormatting>
  <conditionalFormatting sqref="D57:E57">
    <cfRule type="containsText" dxfId="235" priority="68" operator="containsText" text="VALOR MAXIMO">
      <formula>NOT(ISERROR(SEARCH("VALOR MAXIMO",D57)))</formula>
    </cfRule>
  </conditionalFormatting>
  <conditionalFormatting sqref="D58:E58">
    <cfRule type="containsText" dxfId="234" priority="67" operator="containsText" text="VALOR MAXIMO">
      <formula>NOT(ISERROR(SEARCH("VALOR MAXIMO",D58)))</formula>
    </cfRule>
  </conditionalFormatting>
  <conditionalFormatting sqref="D59:E59">
    <cfRule type="containsText" dxfId="233" priority="66" operator="containsText" text="VALOR MAXIMO">
      <formula>NOT(ISERROR(SEARCH("VALOR MAXIMO",D59)))</formula>
    </cfRule>
  </conditionalFormatting>
  <conditionalFormatting sqref="D64:E64">
    <cfRule type="containsText" dxfId="232" priority="63" operator="containsText" text="VALOR MAXIMO">
      <formula>NOT(ISERROR(SEARCH("VALOR MAXIMO",D64)))</formula>
    </cfRule>
  </conditionalFormatting>
  <conditionalFormatting sqref="D65:E65">
    <cfRule type="containsText" dxfId="231" priority="62" operator="containsText" text="VALOR MAXIMO">
      <formula>NOT(ISERROR(SEARCH("VALOR MAXIMO",D65)))</formula>
    </cfRule>
  </conditionalFormatting>
  <conditionalFormatting sqref="D66:E66">
    <cfRule type="containsText" dxfId="230" priority="61" operator="containsText" text="VALOR MAXIMO">
      <formula>NOT(ISERROR(SEARCH("VALOR MAXIMO",D66)))</formula>
    </cfRule>
  </conditionalFormatting>
  <conditionalFormatting sqref="D75:E75">
    <cfRule type="containsText" dxfId="229" priority="60" operator="containsText" text="VALOR MAXIMO">
      <formula>NOT(ISERROR(SEARCH("VALOR MAXIMO",D75)))</formula>
    </cfRule>
  </conditionalFormatting>
  <conditionalFormatting sqref="D76:E76">
    <cfRule type="containsText" dxfId="228" priority="59" operator="containsText" text="VALOR MAXIMO">
      <formula>NOT(ISERROR(SEARCH("VALOR MAXIMO",D76)))</formula>
    </cfRule>
  </conditionalFormatting>
  <conditionalFormatting sqref="D77:E77">
    <cfRule type="containsText" dxfId="227" priority="58" operator="containsText" text="VALOR MAXIMO">
      <formula>NOT(ISERROR(SEARCH("VALOR MAXIMO",D77)))</formula>
    </cfRule>
  </conditionalFormatting>
  <conditionalFormatting sqref="D78:E78">
    <cfRule type="containsText" dxfId="226" priority="57" operator="containsText" text="VALOR MAXIMO">
      <formula>NOT(ISERROR(SEARCH("VALOR MAXIMO",D78)))</formula>
    </cfRule>
  </conditionalFormatting>
  <conditionalFormatting sqref="D79:E79">
    <cfRule type="containsText" dxfId="225" priority="56" operator="containsText" text="VALOR MAXIMO">
      <formula>NOT(ISERROR(SEARCH("VALOR MAXIMO",D79)))</formula>
    </cfRule>
  </conditionalFormatting>
  <conditionalFormatting sqref="D82:E82">
    <cfRule type="containsText" dxfId="224" priority="55" operator="containsText" text="VALOR MAXIMO">
      <formula>NOT(ISERROR(SEARCH("VALOR MAXIMO",D82)))</formula>
    </cfRule>
  </conditionalFormatting>
  <conditionalFormatting sqref="D83:E83">
    <cfRule type="containsText" dxfId="223" priority="54" operator="containsText" text="VALOR MAXIMO">
      <formula>NOT(ISERROR(SEARCH("VALOR MAXIMO",D83)))</formula>
    </cfRule>
  </conditionalFormatting>
  <conditionalFormatting sqref="D84:E84">
    <cfRule type="containsText" dxfId="222" priority="53" operator="containsText" text="VALOR MAXIMO">
      <formula>NOT(ISERROR(SEARCH("VALOR MAXIMO",D84)))</formula>
    </cfRule>
  </conditionalFormatting>
  <conditionalFormatting sqref="D85:E85">
    <cfRule type="containsText" dxfId="221" priority="52" operator="containsText" text="VALOR MAXIMO">
      <formula>NOT(ISERROR(SEARCH("VALOR MAXIMO",D85)))</formula>
    </cfRule>
  </conditionalFormatting>
  <conditionalFormatting sqref="D86:E86">
    <cfRule type="containsText" dxfId="220" priority="51" operator="containsText" text="VALOR MAXIMO">
      <formula>NOT(ISERROR(SEARCH("VALOR MAXIMO",D86)))</formula>
    </cfRule>
  </conditionalFormatting>
  <conditionalFormatting sqref="D89:E89">
    <cfRule type="containsText" dxfId="219" priority="50" operator="containsText" text="VALOR MAXIMO">
      <formula>NOT(ISERROR(SEARCH("VALOR MAXIMO",D89)))</formula>
    </cfRule>
  </conditionalFormatting>
  <conditionalFormatting sqref="D90:E90">
    <cfRule type="containsText" dxfId="218" priority="49" operator="containsText" text="VALOR MAXIMO">
      <formula>NOT(ISERROR(SEARCH("VALOR MAXIMO",D90)))</formula>
    </cfRule>
  </conditionalFormatting>
  <conditionalFormatting sqref="D91:E91">
    <cfRule type="containsText" dxfId="217" priority="48" operator="containsText" text="VALOR MAXIMO">
      <formula>NOT(ISERROR(SEARCH("VALOR MAXIMO",D91)))</formula>
    </cfRule>
  </conditionalFormatting>
  <conditionalFormatting sqref="D92:E92">
    <cfRule type="containsText" dxfId="216" priority="47" operator="containsText" text="VALOR MAXIMO">
      <formula>NOT(ISERROR(SEARCH("VALOR MAXIMO",D92)))</formula>
    </cfRule>
  </conditionalFormatting>
  <conditionalFormatting sqref="D93:E93">
    <cfRule type="containsText" dxfId="215" priority="46" operator="containsText" text="VALOR MAXIMO">
      <formula>NOT(ISERROR(SEARCH("VALOR MAXIMO",D93)))</formula>
    </cfRule>
  </conditionalFormatting>
  <conditionalFormatting sqref="D96:E96">
    <cfRule type="containsText" dxfId="214" priority="45" operator="containsText" text="VALOR MAXIMO">
      <formula>NOT(ISERROR(SEARCH("VALOR MAXIMO",D96)))</formula>
    </cfRule>
  </conditionalFormatting>
  <conditionalFormatting sqref="D97:E97">
    <cfRule type="containsText" dxfId="213" priority="44" operator="containsText" text="VALOR MAXIMO">
      <formula>NOT(ISERROR(SEARCH("VALOR MAXIMO",D97)))</formula>
    </cfRule>
  </conditionalFormatting>
  <conditionalFormatting sqref="D98:E98">
    <cfRule type="containsText" dxfId="212" priority="43" operator="containsText" text="VALOR MAXIMO">
      <formula>NOT(ISERROR(SEARCH("VALOR MAXIMO",D98)))</formula>
    </cfRule>
  </conditionalFormatting>
  <conditionalFormatting sqref="D99:E99">
    <cfRule type="containsText" dxfId="211" priority="42" operator="containsText" text="VALOR MAXIMO">
      <formula>NOT(ISERROR(SEARCH("VALOR MAXIMO",D99)))</formula>
    </cfRule>
  </conditionalFormatting>
  <conditionalFormatting sqref="D100:E100">
    <cfRule type="containsText" dxfId="210" priority="41" operator="containsText" text="VALOR MAXIMO">
      <formula>NOT(ISERROR(SEARCH("VALOR MAXIMO",D100)))</formula>
    </cfRule>
  </conditionalFormatting>
  <conditionalFormatting sqref="H112">
    <cfRule type="containsText" dxfId="209" priority="39" operator="containsText" text="&quot;VALOR MAXIMO&quot;">
      <formula>NOT(ISERROR(SEARCH("""VALOR MAXIMO""",H112)))</formula>
    </cfRule>
    <cfRule type="containsText" dxfId="208" priority="40" operator="containsText" text="VALOR MAXIMO">
      <formula>NOT(ISERROR(SEARCH("VALOR MAXIMO",H112)))</formula>
    </cfRule>
  </conditionalFormatting>
  <conditionalFormatting sqref="G118:H118">
    <cfRule type="containsText" dxfId="207" priority="37" operator="containsText" text="&quot;VALOR MAXIMO&quot;">
      <formula>NOT(ISERROR(SEARCH("""VALOR MAXIMO""",G118)))</formula>
    </cfRule>
    <cfRule type="containsText" dxfId="206" priority="38" operator="containsText" text="VALOR MAXIMO">
      <formula>NOT(ISERROR(SEARCH("VALOR MAXIMO",G118)))</formula>
    </cfRule>
  </conditionalFormatting>
  <conditionalFormatting sqref="G127:H127">
    <cfRule type="containsText" dxfId="205" priority="35" operator="containsText" text="&quot;VALOR MAXIMO&quot;">
      <formula>NOT(ISERROR(SEARCH("""VALOR MAXIMO""",G127)))</formula>
    </cfRule>
    <cfRule type="containsText" dxfId="204" priority="36" operator="containsText" text="VALOR MAXIMO">
      <formula>NOT(ISERROR(SEARCH("VALOR MAXIMO",G127)))</formula>
    </cfRule>
  </conditionalFormatting>
  <conditionalFormatting sqref="E131">
    <cfRule type="containsText" dxfId="203" priority="33" operator="containsText" text="&quot;VALOR MAXIMO&quot;">
      <formula>NOT(ISERROR(SEARCH("""VALOR MAXIMO""",E131)))</formula>
    </cfRule>
    <cfRule type="containsText" dxfId="202" priority="34" operator="containsText" text="VALOR MAXIMO">
      <formula>NOT(ISERROR(SEARCH("VALOR MAXIMO",E131)))</formula>
    </cfRule>
  </conditionalFormatting>
  <conditionalFormatting sqref="F131:G131">
    <cfRule type="containsText" dxfId="201" priority="29" operator="containsText" text="&quot;VALOR MAXIMO&quot;">
      <formula>NOT(ISERROR(SEARCH("""VALOR MAXIMO""",F131)))</formula>
    </cfRule>
    <cfRule type="containsText" dxfId="200" priority="30" operator="containsText" text="VALOR MAXIMO">
      <formula>NOT(ISERROR(SEARCH("VALOR MAXIMO",F131)))</formula>
    </cfRule>
  </conditionalFormatting>
  <conditionalFormatting sqref="E27:F27">
    <cfRule type="containsText" dxfId="199" priority="23" operator="containsText" text="VALOR MAXIMO">
      <formula>NOT(ISERROR(SEARCH("VALOR MAXIMO",E27)))</formula>
    </cfRule>
    <cfRule type="containsText" dxfId="198" priority="24" operator="containsText" text="&quot;VALOR MAXIMO&quot;">
      <formula>NOT(ISERROR(SEARCH("""VALOR MAXIMO""",E27)))</formula>
    </cfRule>
  </conditionalFormatting>
  <conditionalFormatting sqref="H25:I25">
    <cfRule type="containsText" dxfId="197" priority="21" operator="containsText" text="VALOR MAXIMO">
      <formula>NOT(ISERROR(SEARCH("VALOR MAXIMO",H25)))</formula>
    </cfRule>
    <cfRule type="containsText" dxfId="196" priority="22" operator="containsText" text="&quot;VALOR MAXIMO&quot;">
      <formula>NOT(ISERROR(SEARCH("""VALOR MAXIMO""",H25)))</formula>
    </cfRule>
  </conditionalFormatting>
  <conditionalFormatting sqref="H17">
    <cfRule type="containsText" dxfId="195" priority="19" operator="containsText" text="VALOR MAXIMO">
      <formula>NOT(ISERROR(SEARCH("VALOR MAXIMO",H17)))</formula>
    </cfRule>
    <cfRule type="containsText" dxfId="194" priority="20" operator="containsText" text="&quot;VALOR MAXIMO&quot;">
      <formula>NOT(ISERROR(SEARCH("""VALOR MAXIMO""",H17)))</formula>
    </cfRule>
  </conditionalFormatting>
  <conditionalFormatting sqref="C19:D19">
    <cfRule type="containsText" dxfId="193" priority="18" operator="containsText" text="VALOR MAXIMO">
      <formula>NOT(ISERROR(SEARCH("VALOR MAXIMO",C19)))</formula>
    </cfRule>
  </conditionalFormatting>
  <conditionalFormatting sqref="C20:D20">
    <cfRule type="containsText" dxfId="192" priority="17" operator="containsText" text="VALOR MAXIMO">
      <formula>NOT(ISERROR(SEARCH("VALOR MAXIMO",C20)))</formula>
    </cfRule>
  </conditionalFormatting>
  <conditionalFormatting sqref="D48:E48">
    <cfRule type="containsText" dxfId="191" priority="16" operator="containsText" text="VALOR MAXIMO">
      <formula>NOT(ISERROR(SEARCH("VALOR MAXIMO",D48)))</formula>
    </cfRule>
  </conditionalFormatting>
  <conditionalFormatting sqref="D49:E49">
    <cfRule type="containsText" dxfId="190" priority="15" operator="containsText" text="VALOR MAXIMO">
      <formula>NOT(ISERROR(SEARCH("VALOR MAXIMO",D49)))</formula>
    </cfRule>
  </conditionalFormatting>
  <conditionalFormatting sqref="D50:E50">
    <cfRule type="containsText" dxfId="189" priority="14" operator="containsText" text="VALOR MAXIMO">
      <formula>NOT(ISERROR(SEARCH("VALOR MAXIMO",D50)))</formula>
    </cfRule>
  </conditionalFormatting>
  <conditionalFormatting sqref="D51:E51">
    <cfRule type="containsText" dxfId="188" priority="13" operator="containsText" text="VALOR MAXIMO">
      <formula>NOT(ISERROR(SEARCH("VALOR MAXIMO",D51)))</formula>
    </cfRule>
  </conditionalFormatting>
  <conditionalFormatting sqref="D55:E55">
    <cfRule type="containsText" dxfId="187" priority="12" operator="containsText" text="VALOR MAXIMO">
      <formula>NOT(ISERROR(SEARCH("VALOR MAXIMO",D55)))</formula>
    </cfRule>
  </conditionalFormatting>
  <conditionalFormatting sqref="D56:E56">
    <cfRule type="containsText" dxfId="186" priority="11" operator="containsText" text="VALOR MAXIMO">
      <formula>NOT(ISERROR(SEARCH("VALOR MAXIMO",D56)))</formula>
    </cfRule>
  </conditionalFormatting>
  <conditionalFormatting sqref="D62:E62">
    <cfRule type="containsText" dxfId="185" priority="10" operator="containsText" text="VALOR MAXIMO">
      <formula>NOT(ISERROR(SEARCH("VALOR MAXIMO",D62)))</formula>
    </cfRule>
  </conditionalFormatting>
  <conditionalFormatting sqref="D63:E63">
    <cfRule type="containsText" dxfId="184" priority="9" operator="containsText" text="VALOR MAXIMO">
      <formula>NOT(ISERROR(SEARCH("VALOR MAXIMO",D63)))</formula>
    </cfRule>
  </conditionalFormatting>
  <conditionalFormatting sqref="D140:E140">
    <cfRule type="containsText" dxfId="183" priority="5" operator="containsText" text="&quot;VALOR MAXIMO&quot;">
      <formula>NOT(ISERROR(SEARCH("""VALOR MAXIMO""",D140)))</formula>
    </cfRule>
    <cfRule type="containsText" dxfId="182" priority="6" operator="containsText" text="VALOR MAXIMO">
      <formula>NOT(ISERROR(SEARCH("VALOR MAXIMO",D140)))</formula>
    </cfRule>
  </conditionalFormatting>
  <conditionalFormatting sqref="D136:E136">
    <cfRule type="containsText" dxfId="181" priority="7" operator="containsText" text="&quot;VALOR MAXIMO&quot;">
      <formula>NOT(ISERROR(SEARCH("""VALOR MAXIMO""",D136)))</formula>
    </cfRule>
    <cfRule type="containsText" dxfId="180" priority="8" operator="containsText" text="VALOR MAXIMO">
      <formula>NOT(ISERROR(SEARCH("VALOR MAXIMO",D136)))</formula>
    </cfRule>
  </conditionalFormatting>
  <conditionalFormatting sqref="G136:H136">
    <cfRule type="containsText" dxfId="179" priority="3" operator="containsText" text="&quot;VALOR MAXIMO&quot;">
      <formula>NOT(ISERROR(SEARCH("""VALOR MAXIMO""",G136)))</formula>
    </cfRule>
    <cfRule type="containsText" dxfId="178" priority="4" operator="containsText" text="VALOR MAXIMO">
      <formula>NOT(ISERROR(SEARCH("VALOR MAXIMO",G136)))</formula>
    </cfRule>
  </conditionalFormatting>
  <conditionalFormatting sqref="F136">
    <cfRule type="containsText" dxfId="177" priority="1" operator="containsText" text="&quot;VALOR MAXIMO&quot;">
      <formula>NOT(ISERROR(SEARCH("""VALOR MAXIMO""",F136)))</formula>
    </cfRule>
    <cfRule type="containsText" dxfId="176" priority="2" operator="containsText" text="VALOR MAXIMO">
      <formula>NOT(ISERROR(SEARCH("VALOR MAXIMO",F136)))</formula>
    </cfRule>
  </conditionalFormatting>
  <pageMargins left="0.7" right="0.7" top="0.75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9"/>
  <sheetViews>
    <sheetView topLeftCell="B1" zoomScaleNormal="100" workbookViewId="0">
      <selection activeCell="D4" sqref="D4"/>
    </sheetView>
  </sheetViews>
  <sheetFormatPr baseColWidth="10" defaultRowHeight="14.4" x14ac:dyDescent="0.3"/>
  <cols>
    <col min="1" max="1" width="3.33203125" customWidth="1"/>
    <col min="2" max="2" width="25.6640625" customWidth="1"/>
    <col min="3" max="3" width="26.44140625" customWidth="1"/>
    <col min="4" max="4" width="25.109375" customWidth="1"/>
    <col min="5" max="5" width="26.44140625" customWidth="1"/>
    <col min="6" max="6" width="19.109375" customWidth="1"/>
    <col min="7" max="7" width="15.88671875" customWidth="1"/>
    <col min="8" max="8" width="16.109375" customWidth="1"/>
    <col min="9" max="9" width="9.33203125" customWidth="1"/>
    <col min="10" max="10" width="6" customWidth="1"/>
    <col min="11" max="11" width="9.88671875" customWidth="1"/>
    <col min="12" max="12" width="12.44140625" customWidth="1"/>
  </cols>
  <sheetData>
    <row r="1" spans="2:11" ht="15" thickBot="1" x14ac:dyDescent="0.35"/>
    <row r="2" spans="2:11" ht="21.6" thickBot="1" x14ac:dyDescent="0.45">
      <c r="B2" s="219" t="s">
        <v>85</v>
      </c>
      <c r="C2" s="220"/>
      <c r="D2" s="220"/>
      <c r="E2" s="220"/>
      <c r="F2" s="220"/>
      <c r="G2" s="220"/>
      <c r="H2" s="221"/>
    </row>
    <row r="3" spans="2:11" ht="21.6" thickBot="1" x14ac:dyDescent="0.45">
      <c r="B3" s="18"/>
      <c r="C3" s="18"/>
      <c r="D3" s="18"/>
      <c r="E3" s="18"/>
      <c r="F3" s="18"/>
      <c r="G3" s="18"/>
      <c r="H3" s="18"/>
    </row>
    <row r="4" spans="2:11" ht="24" thickBot="1" x14ac:dyDescent="0.5">
      <c r="B4" s="19" t="s">
        <v>23</v>
      </c>
      <c r="C4" s="65"/>
      <c r="D4" s="18"/>
      <c r="E4" s="228" t="s">
        <v>25</v>
      </c>
      <c r="F4" s="229"/>
      <c r="G4" s="230"/>
      <c r="H4" s="60">
        <f>H8+I47+I156+G185+D189</f>
        <v>0</v>
      </c>
    </row>
    <row r="6" spans="2:11" ht="21" x14ac:dyDescent="0.4">
      <c r="B6" s="19" t="s">
        <v>24</v>
      </c>
      <c r="C6" s="236"/>
      <c r="D6" s="237"/>
      <c r="E6" s="237"/>
      <c r="F6" s="238"/>
      <c r="G6" s="18"/>
      <c r="H6" s="18"/>
    </row>
    <row r="7" spans="2:11" ht="15" thickBot="1" x14ac:dyDescent="0.35">
      <c r="H7" s="201" t="str">
        <f>IF(H8&gt;=10.5,"VALOR MAXIMO","VALOR")</f>
        <v>VALOR</v>
      </c>
      <c r="I7" s="202"/>
    </row>
    <row r="8" spans="2:11" ht="18.600000000000001" thickBot="1" x14ac:dyDescent="0.4">
      <c r="B8" s="45" t="s">
        <v>52</v>
      </c>
      <c r="C8" s="10"/>
      <c r="F8" s="43" t="s">
        <v>10</v>
      </c>
      <c r="G8" s="42">
        <f>H38+E40</f>
        <v>0</v>
      </c>
      <c r="H8" s="183">
        <f>IF(G8&gt;=8.76,"8,76",G8)</f>
        <v>0</v>
      </c>
      <c r="I8" s="184"/>
    </row>
    <row r="9" spans="2:11" ht="10.95" customHeight="1" x14ac:dyDescent="0.3"/>
    <row r="10" spans="2:11" x14ac:dyDescent="0.3">
      <c r="B10" s="36" t="s">
        <v>53</v>
      </c>
      <c r="C10" s="35" t="s">
        <v>35</v>
      </c>
      <c r="D10" s="4" t="s">
        <v>36</v>
      </c>
      <c r="E10" s="35" t="s">
        <v>43</v>
      </c>
      <c r="F10" s="35" t="s">
        <v>4</v>
      </c>
      <c r="G10" s="29"/>
      <c r="I10" s="241" t="s">
        <v>41</v>
      </c>
      <c r="J10" s="242"/>
      <c r="K10" s="243"/>
    </row>
    <row r="11" spans="2:11" x14ac:dyDescent="0.3">
      <c r="B11" s="196" t="s">
        <v>0</v>
      </c>
      <c r="C11" s="64"/>
      <c r="D11" s="64"/>
      <c r="E11" s="37">
        <f>J11</f>
        <v>0</v>
      </c>
      <c r="F11" s="35">
        <v>0.04</v>
      </c>
      <c r="G11" s="31">
        <f>F11*E11</f>
        <v>0</v>
      </c>
      <c r="I11" s="24">
        <f>IF((D11-C11)=0,0, (D11+1-C11)/30)</f>
        <v>0</v>
      </c>
      <c r="J11" s="30">
        <f>INT(I11)</f>
        <v>0</v>
      </c>
      <c r="K11" s="26">
        <f>I11-J11</f>
        <v>0</v>
      </c>
    </row>
    <row r="12" spans="2:11" x14ac:dyDescent="0.3">
      <c r="B12" s="197"/>
      <c r="C12" s="64"/>
      <c r="D12" s="64"/>
      <c r="E12" s="37">
        <f t="shared" ref="E12:E14" si="0">J12</f>
        <v>0</v>
      </c>
      <c r="F12" s="112">
        <v>0.04</v>
      </c>
      <c r="G12" s="31">
        <f t="shared" ref="G12:G14" si="1">F12*E12</f>
        <v>0</v>
      </c>
      <c r="I12" s="24">
        <f t="shared" ref="I12:I33" si="2">IF((D12-C12)=0,0, (D12+1-C12)/30)</f>
        <v>0</v>
      </c>
      <c r="J12" s="30">
        <f t="shared" ref="J12:J14" si="3">INT(I12)</f>
        <v>0</v>
      </c>
      <c r="K12" s="26">
        <f t="shared" ref="K12:K14" si="4">I12-J12</f>
        <v>0</v>
      </c>
    </row>
    <row r="13" spans="2:11" x14ac:dyDescent="0.3">
      <c r="B13" s="197"/>
      <c r="C13" s="64"/>
      <c r="D13" s="64"/>
      <c r="E13" s="37">
        <f t="shared" si="0"/>
        <v>0</v>
      </c>
      <c r="F13" s="112">
        <v>0.04</v>
      </c>
      <c r="G13" s="31">
        <f t="shared" si="1"/>
        <v>0</v>
      </c>
      <c r="I13" s="24">
        <f t="shared" si="2"/>
        <v>0</v>
      </c>
      <c r="J13" s="30">
        <f t="shared" si="3"/>
        <v>0</v>
      </c>
      <c r="K13" s="26">
        <f t="shared" si="4"/>
        <v>0</v>
      </c>
    </row>
    <row r="14" spans="2:11" x14ac:dyDescent="0.3">
      <c r="B14" s="197"/>
      <c r="C14" s="64"/>
      <c r="D14" s="64"/>
      <c r="E14" s="37">
        <f t="shared" si="0"/>
        <v>0</v>
      </c>
      <c r="F14" s="112">
        <v>0.04</v>
      </c>
      <c r="G14" s="31">
        <f t="shared" si="1"/>
        <v>0</v>
      </c>
      <c r="I14" s="24">
        <f t="shared" si="2"/>
        <v>0</v>
      </c>
      <c r="J14" s="30">
        <f t="shared" si="3"/>
        <v>0</v>
      </c>
      <c r="K14" s="26">
        <f t="shared" si="4"/>
        <v>0</v>
      </c>
    </row>
    <row r="15" spans="2:11" x14ac:dyDescent="0.3">
      <c r="B15" s="197"/>
      <c r="C15" s="64"/>
      <c r="D15" s="64"/>
      <c r="E15" s="37">
        <f t="shared" ref="E15:E20" si="5">J15</f>
        <v>0</v>
      </c>
      <c r="F15" s="112">
        <v>0.04</v>
      </c>
      <c r="G15" s="31">
        <f t="shared" ref="G15:G20" si="6">F15*E15</f>
        <v>0</v>
      </c>
      <c r="I15" s="24">
        <f t="shared" si="2"/>
        <v>0</v>
      </c>
      <c r="J15" s="30">
        <f t="shared" ref="J15:J20" si="7">INT(I15)</f>
        <v>0</v>
      </c>
      <c r="K15" s="26">
        <f t="shared" ref="K15:K20" si="8">I15-J15</f>
        <v>0</v>
      </c>
    </row>
    <row r="16" spans="2:11" x14ac:dyDescent="0.3">
      <c r="B16" s="197"/>
      <c r="C16" s="64"/>
      <c r="D16" s="64"/>
      <c r="E16" s="37">
        <f t="shared" si="5"/>
        <v>0</v>
      </c>
      <c r="F16" s="112">
        <v>0.04</v>
      </c>
      <c r="G16" s="31">
        <f t="shared" si="6"/>
        <v>0</v>
      </c>
      <c r="I16" s="24">
        <f t="shared" si="2"/>
        <v>0</v>
      </c>
      <c r="J16" s="30">
        <f t="shared" ref="J16" si="9">INT(I16)</f>
        <v>0</v>
      </c>
      <c r="K16" s="26">
        <f t="shared" ref="K16" si="10">I16-J16</f>
        <v>0</v>
      </c>
    </row>
    <row r="17" spans="2:11" x14ac:dyDescent="0.3">
      <c r="B17" s="197"/>
      <c r="C17" s="64"/>
      <c r="D17" s="64"/>
      <c r="E17" s="37">
        <f t="shared" si="5"/>
        <v>0</v>
      </c>
      <c r="F17" s="112">
        <v>0.04</v>
      </c>
      <c r="G17" s="31">
        <f t="shared" si="6"/>
        <v>0</v>
      </c>
      <c r="I17" s="24">
        <f t="shared" si="2"/>
        <v>0</v>
      </c>
      <c r="J17" s="30">
        <f t="shared" si="7"/>
        <v>0</v>
      </c>
      <c r="K17" s="26">
        <f t="shared" si="8"/>
        <v>0</v>
      </c>
    </row>
    <row r="18" spans="2:11" x14ac:dyDescent="0.3">
      <c r="B18" s="197"/>
      <c r="C18" s="64"/>
      <c r="D18" s="64"/>
      <c r="E18" s="37">
        <f t="shared" si="5"/>
        <v>0</v>
      </c>
      <c r="F18" s="112">
        <v>0.04</v>
      </c>
      <c r="G18" s="31">
        <f t="shared" si="6"/>
        <v>0</v>
      </c>
      <c r="I18" s="24">
        <f t="shared" si="2"/>
        <v>0</v>
      </c>
      <c r="J18" s="30">
        <f t="shared" ref="J18" si="11">INT(I18)</f>
        <v>0</v>
      </c>
      <c r="K18" s="26">
        <f t="shared" ref="K18" si="12">I18-J18</f>
        <v>0</v>
      </c>
    </row>
    <row r="19" spans="2:11" x14ac:dyDescent="0.3">
      <c r="B19" s="197"/>
      <c r="C19" s="64"/>
      <c r="D19" s="64"/>
      <c r="E19" s="37">
        <f t="shared" si="5"/>
        <v>0</v>
      </c>
      <c r="F19" s="112">
        <v>0.04</v>
      </c>
      <c r="G19" s="31">
        <f t="shared" si="6"/>
        <v>0</v>
      </c>
      <c r="I19" s="24">
        <f t="shared" si="2"/>
        <v>0</v>
      </c>
      <c r="J19" s="30">
        <f t="shared" si="7"/>
        <v>0</v>
      </c>
      <c r="K19" s="26">
        <f t="shared" si="8"/>
        <v>0</v>
      </c>
    </row>
    <row r="20" spans="2:11" ht="15" thickBot="1" x14ac:dyDescent="0.35">
      <c r="B20" s="198"/>
      <c r="C20" s="64"/>
      <c r="D20" s="64"/>
      <c r="E20" s="37">
        <f t="shared" si="5"/>
        <v>0</v>
      </c>
      <c r="F20" s="112">
        <v>0.04</v>
      </c>
      <c r="G20" s="31">
        <f t="shared" si="6"/>
        <v>0</v>
      </c>
      <c r="I20" s="24">
        <f t="shared" si="2"/>
        <v>0</v>
      </c>
      <c r="J20" s="30">
        <f t="shared" si="7"/>
        <v>0</v>
      </c>
      <c r="K20" s="26">
        <f t="shared" si="8"/>
        <v>0</v>
      </c>
    </row>
    <row r="21" spans="2:11" ht="15" thickBot="1" x14ac:dyDescent="0.35">
      <c r="B21" s="22"/>
      <c r="C21" s="23"/>
      <c r="D21" s="61" t="s">
        <v>44</v>
      </c>
      <c r="E21" s="40">
        <f>SUM(E11:E20)</f>
        <v>0</v>
      </c>
      <c r="F21" s="38" t="s">
        <v>37</v>
      </c>
      <c r="G21" s="39">
        <f>SUM(G11:G20)</f>
        <v>0</v>
      </c>
      <c r="I21" s="24"/>
      <c r="J21" s="24"/>
      <c r="K21" s="32">
        <f>SUM(K11:K20)</f>
        <v>0</v>
      </c>
    </row>
    <row r="22" spans="2:11" ht="15" customHeight="1" thickBot="1" x14ac:dyDescent="0.35">
      <c r="B22" s="203" t="s">
        <v>39</v>
      </c>
      <c r="C22" s="203"/>
      <c r="D22" s="204"/>
      <c r="E22" s="50">
        <f>ROUNDDOWN(SUM(K11:K20),0)</f>
        <v>0</v>
      </c>
      <c r="F22" s="106" t="s">
        <v>37</v>
      </c>
      <c r="G22" s="107">
        <f>ROUNDDOWN(SUM(K11:K15),0)*F11</f>
        <v>0</v>
      </c>
      <c r="H22" s="108" t="s">
        <v>63</v>
      </c>
      <c r="I22" s="24"/>
      <c r="J22" s="24"/>
    </row>
    <row r="23" spans="2:11" ht="15" customHeight="1" thickBot="1" x14ac:dyDescent="0.35">
      <c r="B23" s="1"/>
      <c r="F23" s="239" t="s">
        <v>68</v>
      </c>
      <c r="G23" s="240"/>
      <c r="H23" s="109">
        <f>G21+G22</f>
        <v>0</v>
      </c>
      <c r="I23" s="24"/>
    </row>
    <row r="24" spans="2:11" x14ac:dyDescent="0.3">
      <c r="B24" s="231" t="s">
        <v>54</v>
      </c>
      <c r="C24" s="168"/>
      <c r="D24" s="168"/>
      <c r="E24" s="37">
        <f t="shared" ref="E24:E33" si="13">J24</f>
        <v>0</v>
      </c>
      <c r="F24" s="35">
        <v>0.02</v>
      </c>
      <c r="G24" s="31">
        <f>F24*ROUND(E24,0)</f>
        <v>0</v>
      </c>
      <c r="I24" s="24">
        <f t="shared" si="2"/>
        <v>0</v>
      </c>
      <c r="J24" s="30">
        <f>INT(I24)</f>
        <v>0</v>
      </c>
      <c r="K24" s="26">
        <f>I24-J24</f>
        <v>0</v>
      </c>
    </row>
    <row r="25" spans="2:11" x14ac:dyDescent="0.3">
      <c r="B25" s="232"/>
      <c r="C25" s="168"/>
      <c r="D25" s="168"/>
      <c r="E25" s="37">
        <f t="shared" si="13"/>
        <v>0</v>
      </c>
      <c r="F25" s="112">
        <v>0.02</v>
      </c>
      <c r="G25" s="31">
        <f>F25*ROUND(E25,0)</f>
        <v>0</v>
      </c>
      <c r="I25" s="24">
        <f t="shared" si="2"/>
        <v>0</v>
      </c>
      <c r="J25" s="30">
        <f>INT(I25)</f>
        <v>0</v>
      </c>
      <c r="K25" s="26">
        <f>I25-J25</f>
        <v>0</v>
      </c>
    </row>
    <row r="26" spans="2:11" x14ac:dyDescent="0.3">
      <c r="B26" s="232"/>
      <c r="C26" s="64"/>
      <c r="D26" s="64"/>
      <c r="E26" s="37">
        <f t="shared" si="13"/>
        <v>0</v>
      </c>
      <c r="F26" s="112">
        <v>0.02</v>
      </c>
      <c r="G26" s="31">
        <f>F26*ROUND(E26,0)</f>
        <v>0</v>
      </c>
      <c r="I26" s="24">
        <f t="shared" si="2"/>
        <v>0</v>
      </c>
      <c r="J26" s="30">
        <f t="shared" ref="J26:J31" si="14">INT(I26)</f>
        <v>0</v>
      </c>
      <c r="K26" s="26">
        <f t="shared" ref="K26:K31" si="15">I26-J26</f>
        <v>0</v>
      </c>
    </row>
    <row r="27" spans="2:11" x14ac:dyDescent="0.3">
      <c r="B27" s="232"/>
      <c r="C27" s="64"/>
      <c r="D27" s="64"/>
      <c r="E27" s="37">
        <f t="shared" si="13"/>
        <v>0</v>
      </c>
      <c r="F27" s="112">
        <v>0.02</v>
      </c>
      <c r="G27" s="31">
        <f t="shared" ref="G27:G33" si="16">F27*ROUND(E27,0)</f>
        <v>0</v>
      </c>
      <c r="I27" s="24">
        <f t="shared" si="2"/>
        <v>0</v>
      </c>
      <c r="J27" s="30">
        <f t="shared" si="14"/>
        <v>0</v>
      </c>
      <c r="K27" s="26">
        <f t="shared" si="15"/>
        <v>0</v>
      </c>
    </row>
    <row r="28" spans="2:11" x14ac:dyDescent="0.3">
      <c r="B28" s="232"/>
      <c r="C28" s="64"/>
      <c r="D28" s="64"/>
      <c r="E28" s="37">
        <f t="shared" si="13"/>
        <v>0</v>
      </c>
      <c r="F28" s="112">
        <v>0.02</v>
      </c>
      <c r="G28" s="31">
        <f t="shared" si="16"/>
        <v>0</v>
      </c>
      <c r="I28" s="24">
        <f t="shared" si="2"/>
        <v>0</v>
      </c>
      <c r="J28" s="30">
        <f t="shared" si="14"/>
        <v>0</v>
      </c>
      <c r="K28" s="26">
        <f t="shared" si="15"/>
        <v>0</v>
      </c>
    </row>
    <row r="29" spans="2:11" ht="14.4" customHeight="1" x14ac:dyDescent="0.3">
      <c r="B29" s="232"/>
      <c r="C29" s="64"/>
      <c r="D29" s="64"/>
      <c r="E29" s="37">
        <f t="shared" si="13"/>
        <v>0</v>
      </c>
      <c r="F29" s="112">
        <v>0.02</v>
      </c>
      <c r="G29" s="31">
        <f t="shared" si="16"/>
        <v>0</v>
      </c>
      <c r="I29" s="24">
        <f t="shared" si="2"/>
        <v>0</v>
      </c>
      <c r="J29" s="30">
        <f t="shared" si="14"/>
        <v>0</v>
      </c>
      <c r="K29" s="26">
        <f t="shared" si="15"/>
        <v>0</v>
      </c>
    </row>
    <row r="30" spans="2:11" x14ac:dyDescent="0.3">
      <c r="B30" s="232"/>
      <c r="C30" s="64"/>
      <c r="D30" s="64"/>
      <c r="E30" s="37">
        <f t="shared" si="13"/>
        <v>0</v>
      </c>
      <c r="F30" s="112">
        <v>0.02</v>
      </c>
      <c r="G30" s="31">
        <f t="shared" si="16"/>
        <v>0</v>
      </c>
      <c r="I30" s="24">
        <f t="shared" si="2"/>
        <v>0</v>
      </c>
      <c r="J30" s="30">
        <f t="shared" si="14"/>
        <v>0</v>
      </c>
      <c r="K30" s="26">
        <f t="shared" si="15"/>
        <v>0</v>
      </c>
    </row>
    <row r="31" spans="2:11" x14ac:dyDescent="0.3">
      <c r="B31" s="232"/>
      <c r="C31" s="64"/>
      <c r="D31" s="64"/>
      <c r="E31" s="37">
        <f t="shared" si="13"/>
        <v>0</v>
      </c>
      <c r="F31" s="112">
        <v>0.02</v>
      </c>
      <c r="G31" s="31">
        <f t="shared" si="16"/>
        <v>0</v>
      </c>
      <c r="I31" s="24">
        <f t="shared" si="2"/>
        <v>0</v>
      </c>
      <c r="J31" s="30">
        <f t="shared" si="14"/>
        <v>0</v>
      </c>
      <c r="K31" s="26">
        <f t="shared" si="15"/>
        <v>0</v>
      </c>
    </row>
    <row r="32" spans="2:11" x14ac:dyDescent="0.3">
      <c r="B32" s="232"/>
      <c r="C32" s="64"/>
      <c r="D32" s="64"/>
      <c r="E32" s="37">
        <f t="shared" si="13"/>
        <v>0</v>
      </c>
      <c r="F32" s="112">
        <v>0.02</v>
      </c>
      <c r="G32" s="31">
        <f t="shared" si="16"/>
        <v>0</v>
      </c>
      <c r="I32" s="24">
        <f t="shared" si="2"/>
        <v>0</v>
      </c>
      <c r="J32" s="30">
        <f t="shared" ref="J32:J33" si="17">INT(I32)</f>
        <v>0</v>
      </c>
      <c r="K32" s="26">
        <f t="shared" ref="K32:K33" si="18">I32-J32</f>
        <v>0</v>
      </c>
    </row>
    <row r="33" spans="2:11" ht="15" thickBot="1" x14ac:dyDescent="0.35">
      <c r="B33" s="233"/>
      <c r="C33" s="64"/>
      <c r="D33" s="64"/>
      <c r="E33" s="37">
        <f t="shared" si="13"/>
        <v>0</v>
      </c>
      <c r="F33" s="112">
        <v>0.02</v>
      </c>
      <c r="G33" s="31">
        <f t="shared" si="16"/>
        <v>0</v>
      </c>
      <c r="I33" s="24">
        <f t="shared" si="2"/>
        <v>0</v>
      </c>
      <c r="J33" s="30">
        <f t="shared" si="17"/>
        <v>0</v>
      </c>
      <c r="K33" s="26">
        <f t="shared" si="18"/>
        <v>0</v>
      </c>
    </row>
    <row r="34" spans="2:11" ht="15" thickBot="1" x14ac:dyDescent="0.35">
      <c r="B34" s="22"/>
      <c r="C34" s="23"/>
      <c r="D34" s="61" t="s">
        <v>44</v>
      </c>
      <c r="E34" s="40">
        <f>SUM(E24:E33)</f>
        <v>0</v>
      </c>
      <c r="F34" s="38" t="s">
        <v>37</v>
      </c>
      <c r="G34" s="39">
        <f>SUM(G24:G33)</f>
        <v>0</v>
      </c>
      <c r="K34" s="32">
        <f>SUM(K24:K33)</f>
        <v>0</v>
      </c>
    </row>
    <row r="35" spans="2:11" ht="15" thickBot="1" x14ac:dyDescent="0.35">
      <c r="B35" s="210" t="s">
        <v>39</v>
      </c>
      <c r="C35" s="210"/>
      <c r="D35" s="211"/>
      <c r="E35" s="50">
        <f>ROUNDDOWN(SUM(K24:K33),0)</f>
        <v>0</v>
      </c>
      <c r="F35" s="25" t="s">
        <v>37</v>
      </c>
      <c r="G35" s="49">
        <f>ROUNDDOWN(SUM(K24:K33),0)*F24</f>
        <v>0</v>
      </c>
      <c r="H35" s="147" t="str">
        <f>IF(H36&gt;=3.38,"VALOR MAXIMO","VALOR")</f>
        <v>VALOR</v>
      </c>
    </row>
    <row r="36" spans="2:11" s="104" customFormat="1" ht="15" thickBot="1" x14ac:dyDescent="0.35">
      <c r="B36" s="105"/>
      <c r="C36" s="105"/>
      <c r="D36" s="143"/>
      <c r="E36" s="187" t="s">
        <v>69</v>
      </c>
      <c r="F36" s="188"/>
      <c r="G36" s="148">
        <f>G34+G35</f>
        <v>0</v>
      </c>
      <c r="H36" s="144">
        <f>IF(G36&gt;=3.38,"3,38",G36)</f>
        <v>0</v>
      </c>
    </row>
    <row r="37" spans="2:11" ht="15" thickBot="1" x14ac:dyDescent="0.35">
      <c r="B37" s="51"/>
      <c r="C37" s="51"/>
      <c r="D37" s="52"/>
      <c r="E37" s="51"/>
      <c r="F37" s="51"/>
      <c r="G37" s="52"/>
      <c r="H37" s="201" t="str">
        <f>IF(H38&gt;=8.5,"VALOR MAXIMO","VALOR")</f>
        <v>VALOR</v>
      </c>
      <c r="I37" s="202"/>
    </row>
    <row r="38" spans="2:11" ht="18.600000000000001" thickBot="1" x14ac:dyDescent="0.4">
      <c r="E38" s="36" t="s">
        <v>53</v>
      </c>
      <c r="F38" s="27" t="s">
        <v>38</v>
      </c>
      <c r="G38" s="28">
        <f>G21+G22+G34+G35</f>
        <v>0</v>
      </c>
      <c r="H38" s="183">
        <f>IF(G38&gt;=6.76,"6,76",G38)</f>
        <v>0</v>
      </c>
      <c r="I38" s="184"/>
    </row>
    <row r="39" spans="2:11" ht="15" thickBot="1" x14ac:dyDescent="0.35">
      <c r="E39" s="201" t="str">
        <f>IF(E40&gt;=2,"VALOR MAXIMO","VALOR")</f>
        <v>VALOR</v>
      </c>
      <c r="F39" s="202"/>
      <c r="G39" s="57"/>
    </row>
    <row r="40" spans="2:11" ht="18.600000000000001" thickBot="1" x14ac:dyDescent="0.4">
      <c r="B40" s="225" t="s">
        <v>6</v>
      </c>
      <c r="C40" s="226"/>
      <c r="D40" s="66"/>
      <c r="E40" s="183">
        <f>IF(D40&gt;=2,"2",D40)</f>
        <v>0</v>
      </c>
      <c r="F40" s="184"/>
    </row>
    <row r="41" spans="2:11" ht="22.95" customHeight="1" x14ac:dyDescent="0.3">
      <c r="B41" s="227" t="s">
        <v>40</v>
      </c>
      <c r="C41" s="227"/>
      <c r="D41" s="1"/>
      <c r="E41" s="1"/>
    </row>
    <row r="42" spans="2:11" ht="27.6" customHeight="1" x14ac:dyDescent="0.3">
      <c r="B42" s="224" t="s">
        <v>1</v>
      </c>
      <c r="C42" s="224"/>
    </row>
    <row r="43" spans="2:11" ht="27.6" customHeight="1" x14ac:dyDescent="0.3">
      <c r="B43" s="224" t="s">
        <v>3</v>
      </c>
      <c r="C43" s="224"/>
    </row>
    <row r="44" spans="2:11" ht="26.4" customHeight="1" x14ac:dyDescent="0.3">
      <c r="B44" s="224" t="s">
        <v>2</v>
      </c>
      <c r="C44" s="224"/>
    </row>
    <row r="45" spans="2:11" ht="15" thickBot="1" x14ac:dyDescent="0.35"/>
    <row r="46" spans="2:11" ht="15" thickBot="1" x14ac:dyDescent="0.35">
      <c r="B46" s="44" t="s">
        <v>80</v>
      </c>
      <c r="C46" s="11"/>
      <c r="D46" s="11"/>
      <c r="E46" s="11"/>
      <c r="F46" s="11"/>
      <c r="G46" s="12"/>
      <c r="I46" s="234" t="str">
        <f>IF(I47&gt;=7.5,"VALOR MAXIMO","VALOR")</f>
        <v>VALOR</v>
      </c>
      <c r="J46" s="235"/>
    </row>
    <row r="47" spans="2:11" ht="16.5" customHeight="1" thickBot="1" x14ac:dyDescent="0.4">
      <c r="F47" s="222" t="s">
        <v>11</v>
      </c>
      <c r="G47" s="223"/>
      <c r="H47" s="56">
        <f>I99+I152</f>
        <v>0</v>
      </c>
      <c r="I47" s="183">
        <f>IF(H47&gt;=5.6,"5,6",H47)</f>
        <v>0</v>
      </c>
      <c r="J47" s="184"/>
    </row>
    <row r="48" spans="2:11" x14ac:dyDescent="0.3">
      <c r="B48" s="13" t="s">
        <v>9</v>
      </c>
      <c r="C48" s="14"/>
    </row>
    <row r="49" spans="2:11" x14ac:dyDescent="0.3">
      <c r="D49" s="35" t="s">
        <v>35</v>
      </c>
      <c r="E49" s="4" t="s">
        <v>36</v>
      </c>
      <c r="F49" s="35" t="s">
        <v>43</v>
      </c>
      <c r="G49" s="35" t="s">
        <v>4</v>
      </c>
      <c r="H49" s="35"/>
      <c r="I49" s="241" t="s">
        <v>41</v>
      </c>
      <c r="J49" s="242"/>
      <c r="K49" s="243"/>
    </row>
    <row r="50" spans="2:11" x14ac:dyDescent="0.3">
      <c r="B50" s="207" t="s">
        <v>7</v>
      </c>
      <c r="C50" s="196" t="s">
        <v>58</v>
      </c>
      <c r="D50" s="168"/>
      <c r="E50" s="168"/>
      <c r="F50" s="37">
        <f>J50</f>
        <v>0</v>
      </c>
      <c r="G50" s="35">
        <v>3.3000000000000002E-2</v>
      </c>
      <c r="H50" s="31">
        <f>G50*F50</f>
        <v>0</v>
      </c>
      <c r="I50" s="24">
        <f>IF((E50-D50)=0,0, (E50+1-D50)/30)</f>
        <v>0</v>
      </c>
      <c r="J50" s="30">
        <f>INT(I50)</f>
        <v>0</v>
      </c>
      <c r="K50" s="26">
        <f>I50-J50</f>
        <v>0</v>
      </c>
    </row>
    <row r="51" spans="2:11" x14ac:dyDescent="0.3">
      <c r="B51" s="208"/>
      <c r="C51" s="197"/>
      <c r="D51" s="168"/>
      <c r="E51" s="168"/>
      <c r="F51" s="37">
        <f>J51</f>
        <v>0</v>
      </c>
      <c r="G51" s="112">
        <v>3.3000000000000002E-2</v>
      </c>
      <c r="H51" s="31">
        <f>G51*F51</f>
        <v>0</v>
      </c>
      <c r="I51" s="24">
        <f t="shared" ref="I51:I95" si="19">IF((E51-D51)=0,0, (E51+1-D51)/30)</f>
        <v>0</v>
      </c>
      <c r="J51" s="30">
        <f>INT(I51)</f>
        <v>0</v>
      </c>
      <c r="K51" s="26">
        <f>I51-J51</f>
        <v>0</v>
      </c>
    </row>
    <row r="52" spans="2:11" x14ac:dyDescent="0.3">
      <c r="B52" s="208"/>
      <c r="C52" s="197"/>
      <c r="D52" s="64"/>
      <c r="E52" s="64"/>
      <c r="F52" s="37">
        <f t="shared" ref="F52:F59" si="20">J52</f>
        <v>0</v>
      </c>
      <c r="G52" s="112">
        <v>3.3000000000000002E-2</v>
      </c>
      <c r="H52" s="31">
        <f>G52*F52</f>
        <v>0</v>
      </c>
      <c r="I52" s="24">
        <f t="shared" si="19"/>
        <v>0</v>
      </c>
      <c r="J52" s="30">
        <f t="shared" ref="J52:J59" si="21">INT(I52)</f>
        <v>0</v>
      </c>
      <c r="K52" s="26">
        <f t="shared" ref="K52:K59" si="22">I52-J52</f>
        <v>0</v>
      </c>
    </row>
    <row r="53" spans="2:11" x14ac:dyDescent="0.3">
      <c r="B53" s="208"/>
      <c r="C53" s="197"/>
      <c r="D53" s="64"/>
      <c r="E53" s="64"/>
      <c r="F53" s="37">
        <f t="shared" si="20"/>
        <v>0</v>
      </c>
      <c r="G53" s="112">
        <v>3.3000000000000002E-2</v>
      </c>
      <c r="H53" s="31">
        <f t="shared" ref="H53:H57" si="23">G53*F53</f>
        <v>0</v>
      </c>
      <c r="I53" s="24">
        <f t="shared" si="19"/>
        <v>0</v>
      </c>
      <c r="J53" s="30">
        <f t="shared" si="21"/>
        <v>0</v>
      </c>
      <c r="K53" s="26">
        <f t="shared" si="22"/>
        <v>0</v>
      </c>
    </row>
    <row r="54" spans="2:11" x14ac:dyDescent="0.3">
      <c r="B54" s="208"/>
      <c r="C54" s="197"/>
      <c r="D54" s="64"/>
      <c r="E54" s="64"/>
      <c r="F54" s="37">
        <f t="shared" si="20"/>
        <v>0</v>
      </c>
      <c r="G54" s="112">
        <v>3.3000000000000002E-2</v>
      </c>
      <c r="H54" s="31">
        <f t="shared" si="23"/>
        <v>0</v>
      </c>
      <c r="I54" s="24">
        <f t="shared" si="19"/>
        <v>0</v>
      </c>
      <c r="J54" s="30">
        <f t="shared" si="21"/>
        <v>0</v>
      </c>
      <c r="K54" s="26">
        <f t="shared" si="22"/>
        <v>0</v>
      </c>
    </row>
    <row r="55" spans="2:11" x14ac:dyDescent="0.3">
      <c r="B55" s="208"/>
      <c r="C55" s="197"/>
      <c r="D55" s="64"/>
      <c r="E55" s="64"/>
      <c r="F55" s="37">
        <f t="shared" si="20"/>
        <v>0</v>
      </c>
      <c r="G55" s="112">
        <v>3.3000000000000002E-2</v>
      </c>
      <c r="H55" s="31">
        <f t="shared" si="23"/>
        <v>0</v>
      </c>
      <c r="I55" s="24">
        <f t="shared" si="19"/>
        <v>0</v>
      </c>
      <c r="J55" s="30">
        <f t="shared" si="21"/>
        <v>0</v>
      </c>
      <c r="K55" s="26">
        <f t="shared" si="22"/>
        <v>0</v>
      </c>
    </row>
    <row r="56" spans="2:11" x14ac:dyDescent="0.3">
      <c r="B56" s="208"/>
      <c r="C56" s="197"/>
      <c r="D56" s="64"/>
      <c r="E56" s="64"/>
      <c r="F56" s="37">
        <f t="shared" si="20"/>
        <v>0</v>
      </c>
      <c r="G56" s="112">
        <v>3.3000000000000002E-2</v>
      </c>
      <c r="H56" s="31">
        <f t="shared" si="23"/>
        <v>0</v>
      </c>
      <c r="I56" s="24">
        <f t="shared" si="19"/>
        <v>0</v>
      </c>
      <c r="J56" s="30">
        <f t="shared" si="21"/>
        <v>0</v>
      </c>
      <c r="K56" s="26">
        <f t="shared" si="22"/>
        <v>0</v>
      </c>
    </row>
    <row r="57" spans="2:11" x14ac:dyDescent="0.3">
      <c r="B57" s="208"/>
      <c r="C57" s="197"/>
      <c r="D57" s="64"/>
      <c r="E57" s="64"/>
      <c r="F57" s="37">
        <f t="shared" si="20"/>
        <v>0</v>
      </c>
      <c r="G57" s="112">
        <v>3.3000000000000002E-2</v>
      </c>
      <c r="H57" s="31">
        <f t="shared" si="23"/>
        <v>0</v>
      </c>
      <c r="I57" s="24">
        <f t="shared" si="19"/>
        <v>0</v>
      </c>
      <c r="J57" s="30">
        <f t="shared" si="21"/>
        <v>0</v>
      </c>
      <c r="K57" s="26">
        <f t="shared" si="22"/>
        <v>0</v>
      </c>
    </row>
    <row r="58" spans="2:11" x14ac:dyDescent="0.3">
      <c r="B58" s="208"/>
      <c r="C58" s="197"/>
      <c r="D58" s="64"/>
      <c r="E58" s="64"/>
      <c r="F58" s="37">
        <f t="shared" si="20"/>
        <v>0</v>
      </c>
      <c r="G58" s="112">
        <v>3.3000000000000002E-2</v>
      </c>
      <c r="H58" s="31">
        <f>G58*F58</f>
        <v>0</v>
      </c>
      <c r="I58" s="24">
        <f t="shared" si="19"/>
        <v>0</v>
      </c>
      <c r="J58" s="30">
        <f t="shared" si="21"/>
        <v>0</v>
      </c>
      <c r="K58" s="26">
        <f t="shared" si="22"/>
        <v>0</v>
      </c>
    </row>
    <row r="59" spans="2:11" ht="15" thickBot="1" x14ac:dyDescent="0.35">
      <c r="B59" s="208"/>
      <c r="C59" s="198"/>
      <c r="D59" s="64"/>
      <c r="E59" s="64"/>
      <c r="F59" s="37">
        <f t="shared" si="20"/>
        <v>0</v>
      </c>
      <c r="G59" s="112">
        <v>3.3000000000000002E-2</v>
      </c>
      <c r="H59" s="31">
        <f>G59*F59</f>
        <v>0</v>
      </c>
      <c r="I59" s="24">
        <f t="shared" si="19"/>
        <v>0</v>
      </c>
      <c r="J59" s="30">
        <f t="shared" si="21"/>
        <v>0</v>
      </c>
      <c r="K59" s="26">
        <f t="shared" si="22"/>
        <v>0</v>
      </c>
    </row>
    <row r="60" spans="2:11" ht="15" thickBot="1" x14ac:dyDescent="0.35">
      <c r="B60" s="208"/>
      <c r="C60" s="55"/>
      <c r="D60" s="23"/>
      <c r="E60" s="61" t="s">
        <v>44</v>
      </c>
      <c r="F60" s="40">
        <f>SUM(F50:F59)</f>
        <v>0</v>
      </c>
      <c r="G60" s="38" t="s">
        <v>37</v>
      </c>
      <c r="H60" s="39">
        <f>SUM(H50:H59)</f>
        <v>0</v>
      </c>
      <c r="I60" s="24"/>
      <c r="J60" s="24"/>
      <c r="K60" s="32">
        <f>SUM(K50:K59)</f>
        <v>0</v>
      </c>
    </row>
    <row r="61" spans="2:11" x14ac:dyDescent="0.3">
      <c r="B61" s="208"/>
      <c r="C61" s="203" t="s">
        <v>39</v>
      </c>
      <c r="D61" s="203"/>
      <c r="E61" s="204"/>
      <c r="F61" s="50">
        <f>ROUNDDOWN(SUM(K50:K59),0)</f>
        <v>0</v>
      </c>
      <c r="G61" s="25" t="s">
        <v>37</v>
      </c>
      <c r="H61" s="41">
        <f>ROUNDDOWN(SUM(K50:K59),0)*G50</f>
        <v>0</v>
      </c>
      <c r="I61" s="24"/>
    </row>
    <row r="62" spans="2:11" x14ac:dyDescent="0.3">
      <c r="B62" s="208"/>
      <c r="C62" s="196" t="s">
        <v>59</v>
      </c>
      <c r="D62" s="168"/>
      <c r="E62" s="168"/>
      <c r="F62" s="37">
        <f>J62</f>
        <v>0</v>
      </c>
      <c r="G62" s="35">
        <v>2.5000000000000001E-2</v>
      </c>
      <c r="H62" s="31">
        <f>G62*F62</f>
        <v>0</v>
      </c>
      <c r="I62" s="24">
        <f t="shared" si="19"/>
        <v>0</v>
      </c>
      <c r="J62" s="30">
        <f>INT(I62)</f>
        <v>0</v>
      </c>
      <c r="K62" s="26">
        <f>I62-J62</f>
        <v>0</v>
      </c>
    </row>
    <row r="63" spans="2:11" x14ac:dyDescent="0.3">
      <c r="B63" s="208"/>
      <c r="C63" s="197"/>
      <c r="D63" s="168"/>
      <c r="E63" s="168"/>
      <c r="F63" s="37">
        <f>J63</f>
        <v>0</v>
      </c>
      <c r="G63" s="112">
        <v>2.5000000000000001E-2</v>
      </c>
      <c r="H63" s="31">
        <f>G63*F63</f>
        <v>0</v>
      </c>
      <c r="I63" s="24">
        <f t="shared" si="19"/>
        <v>0</v>
      </c>
      <c r="J63" s="30">
        <f>INT(I63)</f>
        <v>0</v>
      </c>
      <c r="K63" s="26">
        <f>I63-J63</f>
        <v>0</v>
      </c>
    </row>
    <row r="64" spans="2:11" x14ac:dyDescent="0.3">
      <c r="B64" s="208"/>
      <c r="C64" s="197"/>
      <c r="D64" s="64"/>
      <c r="E64" s="64"/>
      <c r="F64" s="37">
        <f t="shared" ref="F64:F71" si="24">J64</f>
        <v>0</v>
      </c>
      <c r="G64" s="112">
        <v>2.5000000000000001E-2</v>
      </c>
      <c r="H64" s="31">
        <f>G64*F64</f>
        <v>0</v>
      </c>
      <c r="I64" s="24">
        <f t="shared" si="19"/>
        <v>0</v>
      </c>
      <c r="J64" s="30">
        <f t="shared" ref="J64:J71" si="25">INT(I64)</f>
        <v>0</v>
      </c>
      <c r="K64" s="26">
        <f t="shared" ref="K64:K71" si="26">I64-J64</f>
        <v>0</v>
      </c>
    </row>
    <row r="65" spans="2:11" x14ac:dyDescent="0.3">
      <c r="B65" s="208"/>
      <c r="C65" s="197"/>
      <c r="D65" s="64"/>
      <c r="E65" s="64"/>
      <c r="F65" s="37">
        <f t="shared" si="24"/>
        <v>0</v>
      </c>
      <c r="G65" s="112">
        <v>2.5000000000000001E-2</v>
      </c>
      <c r="H65" s="31">
        <f t="shared" ref="H65:H69" si="27">G65*F65</f>
        <v>0</v>
      </c>
      <c r="I65" s="24">
        <f t="shared" si="19"/>
        <v>0</v>
      </c>
      <c r="J65" s="30">
        <f t="shared" si="25"/>
        <v>0</v>
      </c>
      <c r="K65" s="26">
        <f t="shared" si="26"/>
        <v>0</v>
      </c>
    </row>
    <row r="66" spans="2:11" x14ac:dyDescent="0.3">
      <c r="B66" s="208"/>
      <c r="C66" s="197"/>
      <c r="D66" s="64"/>
      <c r="E66" s="64"/>
      <c r="F66" s="37">
        <f t="shared" si="24"/>
        <v>0</v>
      </c>
      <c r="G66" s="112">
        <v>2.5000000000000001E-2</v>
      </c>
      <c r="H66" s="31">
        <f t="shared" si="27"/>
        <v>0</v>
      </c>
      <c r="I66" s="24">
        <f t="shared" si="19"/>
        <v>0</v>
      </c>
      <c r="J66" s="30">
        <f t="shared" si="25"/>
        <v>0</v>
      </c>
      <c r="K66" s="26">
        <f t="shared" si="26"/>
        <v>0</v>
      </c>
    </row>
    <row r="67" spans="2:11" x14ac:dyDescent="0.3">
      <c r="B67" s="208"/>
      <c r="C67" s="197"/>
      <c r="D67" s="64"/>
      <c r="E67" s="64"/>
      <c r="F67" s="37">
        <f t="shared" si="24"/>
        <v>0</v>
      </c>
      <c r="G67" s="112">
        <v>2.5000000000000001E-2</v>
      </c>
      <c r="H67" s="31">
        <f t="shared" si="27"/>
        <v>0</v>
      </c>
      <c r="I67" s="24">
        <f t="shared" si="19"/>
        <v>0</v>
      </c>
      <c r="J67" s="30">
        <f t="shared" si="25"/>
        <v>0</v>
      </c>
      <c r="K67" s="26">
        <f t="shared" si="26"/>
        <v>0</v>
      </c>
    </row>
    <row r="68" spans="2:11" x14ac:dyDescent="0.3">
      <c r="B68" s="208"/>
      <c r="C68" s="197"/>
      <c r="D68" s="64"/>
      <c r="E68" s="64"/>
      <c r="F68" s="37">
        <f t="shared" si="24"/>
        <v>0</v>
      </c>
      <c r="G68" s="112">
        <v>2.5000000000000001E-2</v>
      </c>
      <c r="H68" s="31">
        <f t="shared" si="27"/>
        <v>0</v>
      </c>
      <c r="I68" s="24">
        <f t="shared" si="19"/>
        <v>0</v>
      </c>
      <c r="J68" s="30">
        <f t="shared" si="25"/>
        <v>0</v>
      </c>
      <c r="K68" s="26">
        <f t="shared" si="26"/>
        <v>0</v>
      </c>
    </row>
    <row r="69" spans="2:11" x14ac:dyDescent="0.3">
      <c r="B69" s="208"/>
      <c r="C69" s="197"/>
      <c r="D69" s="64"/>
      <c r="E69" s="64"/>
      <c r="F69" s="37">
        <f t="shared" si="24"/>
        <v>0</v>
      </c>
      <c r="G69" s="112">
        <v>2.5000000000000001E-2</v>
      </c>
      <c r="H69" s="31">
        <f t="shared" si="27"/>
        <v>0</v>
      </c>
      <c r="I69" s="24">
        <f t="shared" si="19"/>
        <v>0</v>
      </c>
      <c r="J69" s="30">
        <f t="shared" si="25"/>
        <v>0</v>
      </c>
      <c r="K69" s="26">
        <f t="shared" si="26"/>
        <v>0</v>
      </c>
    </row>
    <row r="70" spans="2:11" x14ac:dyDescent="0.3">
      <c r="B70" s="208"/>
      <c r="C70" s="197"/>
      <c r="D70" s="64"/>
      <c r="E70" s="64"/>
      <c r="F70" s="37">
        <f t="shared" si="24"/>
        <v>0</v>
      </c>
      <c r="G70" s="112">
        <v>2.5000000000000001E-2</v>
      </c>
      <c r="H70" s="31">
        <f>G70*F70</f>
        <v>0</v>
      </c>
      <c r="I70" s="24">
        <f t="shared" si="19"/>
        <v>0</v>
      </c>
      <c r="J70" s="30">
        <f t="shared" si="25"/>
        <v>0</v>
      </c>
      <c r="K70" s="26">
        <f t="shared" si="26"/>
        <v>0</v>
      </c>
    </row>
    <row r="71" spans="2:11" ht="15" thickBot="1" x14ac:dyDescent="0.35">
      <c r="B71" s="208"/>
      <c r="C71" s="198"/>
      <c r="D71" s="64"/>
      <c r="E71" s="64"/>
      <c r="F71" s="37">
        <f t="shared" si="24"/>
        <v>0</v>
      </c>
      <c r="G71" s="112">
        <v>2.5000000000000001E-2</v>
      </c>
      <c r="H71" s="31">
        <f>G71*F71</f>
        <v>0</v>
      </c>
      <c r="I71" s="24">
        <f t="shared" si="19"/>
        <v>0</v>
      </c>
      <c r="J71" s="30">
        <f t="shared" si="25"/>
        <v>0</v>
      </c>
      <c r="K71" s="26">
        <f t="shared" si="26"/>
        <v>0</v>
      </c>
    </row>
    <row r="72" spans="2:11" ht="15" thickBot="1" x14ac:dyDescent="0.35">
      <c r="B72" s="208"/>
      <c r="C72" s="55"/>
      <c r="D72" s="23"/>
      <c r="E72" s="61" t="s">
        <v>44</v>
      </c>
      <c r="F72" s="40">
        <f>SUM(F62:F71)</f>
        <v>0</v>
      </c>
      <c r="G72" s="38" t="s">
        <v>37</v>
      </c>
      <c r="H72" s="39">
        <f>SUM(H62:H71)</f>
        <v>0</v>
      </c>
      <c r="I72" s="24"/>
      <c r="J72" s="24"/>
      <c r="K72" s="32">
        <f>SUM(K62:K71)</f>
        <v>0</v>
      </c>
    </row>
    <row r="73" spans="2:11" x14ac:dyDescent="0.3">
      <c r="B73" s="209"/>
      <c r="C73" s="203" t="s">
        <v>39</v>
      </c>
      <c r="D73" s="203"/>
      <c r="E73" s="204"/>
      <c r="F73" s="50">
        <f>ROUNDDOWN(SUM(K62:K71),0)</f>
        <v>0</v>
      </c>
      <c r="G73" s="25" t="s">
        <v>37</v>
      </c>
      <c r="H73" s="41">
        <f>ROUNDDOWN(SUM(K62:K71),0)*G62</f>
        <v>0</v>
      </c>
      <c r="I73" s="24"/>
    </row>
    <row r="74" spans="2:11" x14ac:dyDescent="0.3">
      <c r="B74" s="207" t="s">
        <v>8</v>
      </c>
      <c r="C74" s="196" t="s">
        <v>58</v>
      </c>
      <c r="D74" s="168"/>
      <c r="E74" s="168"/>
      <c r="F74" s="37">
        <f>J74</f>
        <v>0</v>
      </c>
      <c r="G74" s="35">
        <v>1.6E-2</v>
      </c>
      <c r="H74" s="31">
        <f>G74*F74</f>
        <v>0</v>
      </c>
      <c r="I74" s="24">
        <f t="shared" si="19"/>
        <v>0</v>
      </c>
      <c r="J74" s="30">
        <f>INT(I74)</f>
        <v>0</v>
      </c>
      <c r="K74" s="26">
        <f>I74-J74</f>
        <v>0</v>
      </c>
    </row>
    <row r="75" spans="2:11" x14ac:dyDescent="0.3">
      <c r="B75" s="208"/>
      <c r="C75" s="197"/>
      <c r="D75" s="168"/>
      <c r="E75" s="168"/>
      <c r="F75" s="37">
        <f>J75</f>
        <v>0</v>
      </c>
      <c r="G75" s="112">
        <v>1.6E-2</v>
      </c>
      <c r="H75" s="31">
        <f>G75*F75</f>
        <v>0</v>
      </c>
      <c r="I75" s="24">
        <f t="shared" si="19"/>
        <v>0</v>
      </c>
      <c r="J75" s="30">
        <f>INT(I75)</f>
        <v>0</v>
      </c>
      <c r="K75" s="26">
        <f>I75-J75</f>
        <v>0</v>
      </c>
    </row>
    <row r="76" spans="2:11" x14ac:dyDescent="0.3">
      <c r="B76" s="208"/>
      <c r="C76" s="197"/>
      <c r="D76" s="64"/>
      <c r="E76" s="64"/>
      <c r="F76" s="37">
        <f>J76</f>
        <v>0</v>
      </c>
      <c r="G76" s="112">
        <v>1.6E-2</v>
      </c>
      <c r="H76" s="31">
        <f>G76*F76</f>
        <v>0</v>
      </c>
      <c r="I76" s="24">
        <f t="shared" si="19"/>
        <v>0</v>
      </c>
      <c r="J76" s="30">
        <f t="shared" ref="J76:J83" si="28">INT(I76)</f>
        <v>0</v>
      </c>
      <c r="K76" s="26">
        <f t="shared" ref="K76:K83" si="29">I76-J76</f>
        <v>0</v>
      </c>
    </row>
    <row r="77" spans="2:11" x14ac:dyDescent="0.3">
      <c r="B77" s="208"/>
      <c r="C77" s="197"/>
      <c r="D77" s="64"/>
      <c r="E77" s="64"/>
      <c r="F77" s="37">
        <f t="shared" ref="F77:F81" si="30">J77</f>
        <v>0</v>
      </c>
      <c r="G77" s="112">
        <v>1.6E-2</v>
      </c>
      <c r="H77" s="31">
        <f t="shared" ref="H77:H81" si="31">G77*F77</f>
        <v>0</v>
      </c>
      <c r="I77" s="24">
        <f t="shared" si="19"/>
        <v>0</v>
      </c>
      <c r="J77" s="30">
        <f t="shared" si="28"/>
        <v>0</v>
      </c>
      <c r="K77" s="26">
        <f t="shared" si="29"/>
        <v>0</v>
      </c>
    </row>
    <row r="78" spans="2:11" x14ac:dyDescent="0.3">
      <c r="B78" s="208"/>
      <c r="C78" s="197"/>
      <c r="D78" s="64"/>
      <c r="E78" s="64"/>
      <c r="F78" s="37">
        <f t="shared" si="30"/>
        <v>0</v>
      </c>
      <c r="G78" s="112">
        <v>1.6E-2</v>
      </c>
      <c r="H78" s="31">
        <f t="shared" si="31"/>
        <v>0</v>
      </c>
      <c r="I78" s="24">
        <f t="shared" si="19"/>
        <v>0</v>
      </c>
      <c r="J78" s="30">
        <f t="shared" si="28"/>
        <v>0</v>
      </c>
      <c r="K78" s="26">
        <f t="shared" si="29"/>
        <v>0</v>
      </c>
    </row>
    <row r="79" spans="2:11" x14ac:dyDescent="0.3">
      <c r="B79" s="208"/>
      <c r="C79" s="197"/>
      <c r="D79" s="64"/>
      <c r="E79" s="64"/>
      <c r="F79" s="37">
        <f t="shared" si="30"/>
        <v>0</v>
      </c>
      <c r="G79" s="112">
        <v>1.6E-2</v>
      </c>
      <c r="H79" s="31">
        <f t="shared" si="31"/>
        <v>0</v>
      </c>
      <c r="I79" s="24">
        <f t="shared" si="19"/>
        <v>0</v>
      </c>
      <c r="J79" s="30">
        <f t="shared" ref="J79:J81" si="32">INT(I79)</f>
        <v>0</v>
      </c>
      <c r="K79" s="26">
        <f t="shared" ref="K79:K81" si="33">I79-J79</f>
        <v>0</v>
      </c>
    </row>
    <row r="80" spans="2:11" x14ac:dyDescent="0.3">
      <c r="B80" s="208"/>
      <c r="C80" s="197"/>
      <c r="D80" s="64"/>
      <c r="E80" s="64"/>
      <c r="F80" s="37">
        <f t="shared" si="30"/>
        <v>0</v>
      </c>
      <c r="G80" s="112">
        <v>1.6E-2</v>
      </c>
      <c r="H80" s="31">
        <f t="shared" si="31"/>
        <v>0</v>
      </c>
      <c r="I80" s="24">
        <f t="shared" si="19"/>
        <v>0</v>
      </c>
      <c r="J80" s="30">
        <f t="shared" si="32"/>
        <v>0</v>
      </c>
      <c r="K80" s="26">
        <f t="shared" si="33"/>
        <v>0</v>
      </c>
    </row>
    <row r="81" spans="2:11" x14ac:dyDescent="0.3">
      <c r="B81" s="208"/>
      <c r="C81" s="197"/>
      <c r="D81" s="64"/>
      <c r="E81" s="64"/>
      <c r="F81" s="37">
        <f t="shared" si="30"/>
        <v>0</v>
      </c>
      <c r="G81" s="112">
        <v>1.6E-2</v>
      </c>
      <c r="H81" s="31">
        <f t="shared" si="31"/>
        <v>0</v>
      </c>
      <c r="I81" s="24">
        <f t="shared" si="19"/>
        <v>0</v>
      </c>
      <c r="J81" s="30">
        <f t="shared" si="32"/>
        <v>0</v>
      </c>
      <c r="K81" s="26">
        <f t="shared" si="33"/>
        <v>0</v>
      </c>
    </row>
    <row r="82" spans="2:11" x14ac:dyDescent="0.3">
      <c r="B82" s="208"/>
      <c r="C82" s="197"/>
      <c r="D82" s="64"/>
      <c r="E82" s="64"/>
      <c r="F82" s="37">
        <f>J82</f>
        <v>0</v>
      </c>
      <c r="G82" s="112">
        <v>1.6E-2</v>
      </c>
      <c r="H82" s="31">
        <f>G82*F82</f>
        <v>0</v>
      </c>
      <c r="I82" s="24">
        <f t="shared" si="19"/>
        <v>0</v>
      </c>
      <c r="J82" s="30">
        <f t="shared" si="28"/>
        <v>0</v>
      </c>
      <c r="K82" s="26">
        <f t="shared" si="29"/>
        <v>0</v>
      </c>
    </row>
    <row r="83" spans="2:11" ht="15" thickBot="1" x14ac:dyDescent="0.35">
      <c r="B83" s="208"/>
      <c r="C83" s="198"/>
      <c r="D83" s="64"/>
      <c r="E83" s="64"/>
      <c r="F83" s="37">
        <f>J83</f>
        <v>0</v>
      </c>
      <c r="G83" s="112">
        <v>1.6E-2</v>
      </c>
      <c r="H83" s="31">
        <f>G83*F83</f>
        <v>0</v>
      </c>
      <c r="I83" s="24">
        <f t="shared" si="19"/>
        <v>0</v>
      </c>
      <c r="J83" s="30">
        <f t="shared" si="28"/>
        <v>0</v>
      </c>
      <c r="K83" s="26">
        <f t="shared" si="29"/>
        <v>0</v>
      </c>
    </row>
    <row r="84" spans="2:11" ht="15" thickBot="1" x14ac:dyDescent="0.35">
      <c r="B84" s="208"/>
      <c r="C84" s="55"/>
      <c r="D84" s="23"/>
      <c r="E84" s="61" t="s">
        <v>44</v>
      </c>
      <c r="F84" s="40">
        <f>SUM(F74:F83)</f>
        <v>0</v>
      </c>
      <c r="G84" s="38" t="s">
        <v>37</v>
      </c>
      <c r="H84" s="39">
        <f>SUM(H74:H83)</f>
        <v>0</v>
      </c>
      <c r="I84" s="24"/>
      <c r="J84" s="24"/>
      <c r="K84" s="32">
        <f>SUM(K74:K83)</f>
        <v>0</v>
      </c>
    </row>
    <row r="85" spans="2:11" x14ac:dyDescent="0.3">
      <c r="B85" s="208"/>
      <c r="C85" s="203" t="s">
        <v>39</v>
      </c>
      <c r="D85" s="203"/>
      <c r="E85" s="204"/>
      <c r="F85" s="50">
        <f>ROUNDDOWN(SUM(K74:K83),0)</f>
        <v>0</v>
      </c>
      <c r="G85" s="25" t="s">
        <v>37</v>
      </c>
      <c r="H85" s="41">
        <f>ROUNDDOWN(SUM(K74:K83),0)*G74</f>
        <v>0</v>
      </c>
      <c r="I85" s="24"/>
    </row>
    <row r="86" spans="2:11" x14ac:dyDescent="0.3">
      <c r="B86" s="208"/>
      <c r="C86" s="196" t="s">
        <v>59</v>
      </c>
      <c r="D86" s="168"/>
      <c r="E86" s="168"/>
      <c r="F86" s="37">
        <f>J86</f>
        <v>0</v>
      </c>
      <c r="G86" s="35">
        <v>1.4E-2</v>
      </c>
      <c r="H86" s="31">
        <f>G86*F86</f>
        <v>0</v>
      </c>
      <c r="I86" s="24">
        <f t="shared" si="19"/>
        <v>0</v>
      </c>
      <c r="J86" s="30">
        <f>INT(I86)</f>
        <v>0</v>
      </c>
      <c r="K86" s="26">
        <f>I86-J86</f>
        <v>0</v>
      </c>
    </row>
    <row r="87" spans="2:11" x14ac:dyDescent="0.3">
      <c r="B87" s="208"/>
      <c r="C87" s="197"/>
      <c r="D87" s="168"/>
      <c r="E87" s="168"/>
      <c r="F87" s="37">
        <f>J87</f>
        <v>0</v>
      </c>
      <c r="G87" s="112">
        <v>1.4E-2</v>
      </c>
      <c r="H87" s="31">
        <f>G87*F87</f>
        <v>0</v>
      </c>
      <c r="I87" s="24">
        <f t="shared" si="19"/>
        <v>0</v>
      </c>
      <c r="J87" s="30">
        <f>INT(I87)</f>
        <v>0</v>
      </c>
      <c r="K87" s="26">
        <f>I87-J87</f>
        <v>0</v>
      </c>
    </row>
    <row r="88" spans="2:11" x14ac:dyDescent="0.3">
      <c r="B88" s="208"/>
      <c r="C88" s="197"/>
      <c r="D88" s="64"/>
      <c r="E88" s="64"/>
      <c r="F88" s="37">
        <f>J88</f>
        <v>0</v>
      </c>
      <c r="G88" s="112">
        <v>1.4E-2</v>
      </c>
      <c r="H88" s="31">
        <f>G88*F88</f>
        <v>0</v>
      </c>
      <c r="I88" s="24">
        <f t="shared" si="19"/>
        <v>0</v>
      </c>
      <c r="J88" s="30">
        <f t="shared" ref="J88:J95" si="34">INT(I88)</f>
        <v>0</v>
      </c>
      <c r="K88" s="26">
        <f t="shared" ref="K88:K95" si="35">I88-J88</f>
        <v>0</v>
      </c>
    </row>
    <row r="89" spans="2:11" x14ac:dyDescent="0.3">
      <c r="B89" s="208"/>
      <c r="C89" s="197"/>
      <c r="D89" s="64"/>
      <c r="E89" s="64"/>
      <c r="F89" s="37">
        <f t="shared" ref="F89:F93" si="36">J89</f>
        <v>0</v>
      </c>
      <c r="G89" s="112">
        <v>1.4E-2</v>
      </c>
      <c r="H89" s="31">
        <f t="shared" ref="H89:H93" si="37">G89*F89</f>
        <v>0</v>
      </c>
      <c r="I89" s="24">
        <f t="shared" si="19"/>
        <v>0</v>
      </c>
      <c r="J89" s="30">
        <f t="shared" si="34"/>
        <v>0</v>
      </c>
      <c r="K89" s="26">
        <f t="shared" si="35"/>
        <v>0</v>
      </c>
    </row>
    <row r="90" spans="2:11" x14ac:dyDescent="0.3">
      <c r="B90" s="208"/>
      <c r="C90" s="197"/>
      <c r="D90" s="64"/>
      <c r="E90" s="64"/>
      <c r="F90" s="37">
        <f t="shared" si="36"/>
        <v>0</v>
      </c>
      <c r="G90" s="112">
        <v>1.4E-2</v>
      </c>
      <c r="H90" s="31">
        <f t="shared" si="37"/>
        <v>0</v>
      </c>
      <c r="I90" s="24">
        <f t="shared" si="19"/>
        <v>0</v>
      </c>
      <c r="J90" s="30">
        <f t="shared" si="34"/>
        <v>0</v>
      </c>
      <c r="K90" s="26">
        <f t="shared" si="35"/>
        <v>0</v>
      </c>
    </row>
    <row r="91" spans="2:11" x14ac:dyDescent="0.3">
      <c r="B91" s="208"/>
      <c r="C91" s="197"/>
      <c r="D91" s="64"/>
      <c r="E91" s="64"/>
      <c r="F91" s="37">
        <f t="shared" si="36"/>
        <v>0</v>
      </c>
      <c r="G91" s="112">
        <v>1.4E-2</v>
      </c>
      <c r="H91" s="31">
        <f t="shared" si="37"/>
        <v>0</v>
      </c>
      <c r="I91" s="24">
        <f t="shared" si="19"/>
        <v>0</v>
      </c>
      <c r="J91" s="30">
        <f t="shared" ref="J91:J93" si="38">INT(I91)</f>
        <v>0</v>
      </c>
      <c r="K91" s="26">
        <f t="shared" ref="K91:K93" si="39">I91-J91</f>
        <v>0</v>
      </c>
    </row>
    <row r="92" spans="2:11" x14ac:dyDescent="0.3">
      <c r="B92" s="208"/>
      <c r="C92" s="197"/>
      <c r="D92" s="64"/>
      <c r="E92" s="64"/>
      <c r="F92" s="37">
        <f t="shared" si="36"/>
        <v>0</v>
      </c>
      <c r="G92" s="112">
        <v>1.4E-2</v>
      </c>
      <c r="H92" s="31">
        <f t="shared" si="37"/>
        <v>0</v>
      </c>
      <c r="I92" s="24">
        <f t="shared" si="19"/>
        <v>0</v>
      </c>
      <c r="J92" s="30">
        <f t="shared" si="38"/>
        <v>0</v>
      </c>
      <c r="K92" s="26">
        <f t="shared" si="39"/>
        <v>0</v>
      </c>
    </row>
    <row r="93" spans="2:11" x14ac:dyDescent="0.3">
      <c r="B93" s="208"/>
      <c r="C93" s="197"/>
      <c r="D93" s="64"/>
      <c r="E93" s="64"/>
      <c r="F93" s="37">
        <f t="shared" si="36"/>
        <v>0</v>
      </c>
      <c r="G93" s="112">
        <v>1.4E-2</v>
      </c>
      <c r="H93" s="31">
        <f t="shared" si="37"/>
        <v>0</v>
      </c>
      <c r="I93" s="24">
        <f t="shared" si="19"/>
        <v>0</v>
      </c>
      <c r="J93" s="30">
        <f t="shared" si="38"/>
        <v>0</v>
      </c>
      <c r="K93" s="26">
        <f t="shared" si="39"/>
        <v>0</v>
      </c>
    </row>
    <row r="94" spans="2:11" x14ac:dyDescent="0.3">
      <c r="B94" s="208"/>
      <c r="C94" s="197"/>
      <c r="D94" s="64"/>
      <c r="E94" s="64"/>
      <c r="F94" s="37">
        <f>J94</f>
        <v>0</v>
      </c>
      <c r="G94" s="112">
        <v>1.4E-2</v>
      </c>
      <c r="H94" s="31">
        <f>G94*F94</f>
        <v>0</v>
      </c>
      <c r="I94" s="24">
        <f t="shared" si="19"/>
        <v>0</v>
      </c>
      <c r="J94" s="30">
        <f t="shared" si="34"/>
        <v>0</v>
      </c>
      <c r="K94" s="26">
        <f t="shared" si="35"/>
        <v>0</v>
      </c>
    </row>
    <row r="95" spans="2:11" ht="15" thickBot="1" x14ac:dyDescent="0.35">
      <c r="B95" s="208"/>
      <c r="C95" s="198"/>
      <c r="D95" s="64"/>
      <c r="E95" s="64"/>
      <c r="F95" s="37">
        <f>J95</f>
        <v>0</v>
      </c>
      <c r="G95" s="112">
        <v>1.4E-2</v>
      </c>
      <c r="H95" s="31">
        <f>G95*F95</f>
        <v>0</v>
      </c>
      <c r="I95" s="24">
        <f t="shared" si="19"/>
        <v>0</v>
      </c>
      <c r="J95" s="30">
        <f t="shared" si="34"/>
        <v>0</v>
      </c>
      <c r="K95" s="26">
        <f t="shared" si="35"/>
        <v>0</v>
      </c>
    </row>
    <row r="96" spans="2:11" ht="15" thickBot="1" x14ac:dyDescent="0.35">
      <c r="B96" s="208"/>
      <c r="C96" s="55"/>
      <c r="D96" s="23"/>
      <c r="E96" s="61" t="s">
        <v>44</v>
      </c>
      <c r="F96" s="40">
        <f>SUM(F86:F95)</f>
        <v>0</v>
      </c>
      <c r="G96" s="38" t="s">
        <v>37</v>
      </c>
      <c r="H96" s="39">
        <f>SUM(H86:H95)</f>
        <v>0</v>
      </c>
      <c r="I96" s="24"/>
      <c r="J96" s="24"/>
      <c r="K96" s="32">
        <f>SUM(K86:K95)</f>
        <v>0</v>
      </c>
    </row>
    <row r="97" spans="2:11" x14ac:dyDescent="0.3">
      <c r="B97" s="209"/>
      <c r="C97" s="203" t="s">
        <v>39</v>
      </c>
      <c r="D97" s="203"/>
      <c r="E97" s="204"/>
      <c r="F97" s="50">
        <f>ROUNDDOWN(SUM(K86:K95),0)</f>
        <v>0</v>
      </c>
      <c r="G97" s="25" t="s">
        <v>37</v>
      </c>
      <c r="H97" s="49">
        <f>ROUNDDOWN(SUM(K86:K95),0)*G86</f>
        <v>0</v>
      </c>
    </row>
    <row r="98" spans="2:11" ht="15" thickBot="1" x14ac:dyDescent="0.35">
      <c r="B98" s="53"/>
      <c r="I98" s="234" t="str">
        <f>IF(I99&gt;=7.5,"VALOR MAXIMO","VALOR")</f>
        <v>VALOR</v>
      </c>
      <c r="J98" s="235"/>
    </row>
    <row r="99" spans="2:11" ht="18.600000000000001" thickBot="1" x14ac:dyDescent="0.4">
      <c r="F99" s="21"/>
      <c r="H99" s="63">
        <f>H60+H61+H72+H73+H84+H85+H96+H97</f>
        <v>0</v>
      </c>
      <c r="I99" s="246">
        <f>IF(H99&gt;=5.6,"5,6",H99)</f>
        <v>0</v>
      </c>
      <c r="J99" s="184"/>
    </row>
    <row r="100" spans="2:11" x14ac:dyDescent="0.3">
      <c r="F100" s="21"/>
      <c r="H100" s="21"/>
    </row>
    <row r="101" spans="2:11" ht="24" customHeight="1" x14ac:dyDescent="0.3">
      <c r="B101" s="249" t="s">
        <v>51</v>
      </c>
      <c r="C101" s="250"/>
      <c r="D101" s="14" t="s">
        <v>61</v>
      </c>
      <c r="F101" s="21"/>
      <c r="H101" s="21"/>
    </row>
    <row r="102" spans="2:11" x14ac:dyDescent="0.3">
      <c r="D102" s="35" t="s">
        <v>35</v>
      </c>
      <c r="E102" s="4" t="s">
        <v>36</v>
      </c>
      <c r="F102" s="35" t="s">
        <v>43</v>
      </c>
      <c r="G102" s="35" t="s">
        <v>4</v>
      </c>
      <c r="H102" s="35"/>
      <c r="I102" s="244" t="s">
        <v>41</v>
      </c>
      <c r="J102" s="241"/>
      <c r="K102" s="245"/>
    </row>
    <row r="103" spans="2:11" ht="21.6" customHeight="1" x14ac:dyDescent="0.3">
      <c r="B103" s="207" t="s">
        <v>48</v>
      </c>
      <c r="C103" s="196" t="s">
        <v>56</v>
      </c>
      <c r="D103" s="168"/>
      <c r="E103" s="168"/>
      <c r="F103" s="37">
        <f>J103</f>
        <v>0</v>
      </c>
      <c r="G103" s="35">
        <v>1.0999999999999999E-2</v>
      </c>
      <c r="H103" s="31">
        <f>G103*F103</f>
        <v>0</v>
      </c>
      <c r="I103" s="24">
        <f>IF((E103-D103)=0,0, (E103+1-D103)/30)</f>
        <v>0</v>
      </c>
      <c r="J103" s="30">
        <f>INT(I103)</f>
        <v>0</v>
      </c>
      <c r="K103" s="26">
        <f>I103-J103</f>
        <v>0</v>
      </c>
    </row>
    <row r="104" spans="2:11" ht="21.6" customHeight="1" x14ac:dyDescent="0.3">
      <c r="B104" s="208"/>
      <c r="C104" s="197"/>
      <c r="D104" s="168"/>
      <c r="E104" s="168"/>
      <c r="F104" s="37">
        <f>J104</f>
        <v>0</v>
      </c>
      <c r="G104" s="112">
        <v>1.0999999999999999E-2</v>
      </c>
      <c r="H104" s="31">
        <f>G104*F104</f>
        <v>0</v>
      </c>
      <c r="I104" s="24">
        <f t="shared" ref="I104:I148" si="40">IF((E104-D104)=0,0, (E104+1-D104)/30)</f>
        <v>0</v>
      </c>
      <c r="J104" s="30">
        <f>INT(I104)</f>
        <v>0</v>
      </c>
      <c r="K104" s="26">
        <f>I104-J104</f>
        <v>0</v>
      </c>
    </row>
    <row r="105" spans="2:11" ht="19.2" customHeight="1" x14ac:dyDescent="0.3">
      <c r="B105" s="208"/>
      <c r="C105" s="197"/>
      <c r="D105" s="64"/>
      <c r="E105" s="64"/>
      <c r="F105" s="37">
        <f>J105</f>
        <v>0</v>
      </c>
      <c r="G105" s="112">
        <v>1.0999999999999999E-2</v>
      </c>
      <c r="H105" s="31">
        <f>G105*F105</f>
        <v>0</v>
      </c>
      <c r="I105" s="24">
        <f t="shared" si="40"/>
        <v>0</v>
      </c>
      <c r="J105" s="30">
        <f t="shared" ref="J105:J112" si="41">INT(I105)</f>
        <v>0</v>
      </c>
      <c r="K105" s="26">
        <f t="shared" ref="K105:K112" si="42">I105-J105</f>
        <v>0</v>
      </c>
    </row>
    <row r="106" spans="2:11" ht="19.2" customHeight="1" x14ac:dyDescent="0.3">
      <c r="B106" s="208"/>
      <c r="C106" s="197"/>
      <c r="D106" s="64"/>
      <c r="E106" s="64"/>
      <c r="F106" s="37">
        <f t="shared" ref="F106:F110" si="43">J106</f>
        <v>0</v>
      </c>
      <c r="G106" s="112">
        <v>1.0999999999999999E-2</v>
      </c>
      <c r="H106" s="31">
        <f t="shared" ref="H106:H110" si="44">G106*F106</f>
        <v>0</v>
      </c>
      <c r="I106" s="24">
        <f t="shared" si="40"/>
        <v>0</v>
      </c>
      <c r="J106" s="30">
        <f t="shared" si="41"/>
        <v>0</v>
      </c>
      <c r="K106" s="26">
        <f t="shared" si="42"/>
        <v>0</v>
      </c>
    </row>
    <row r="107" spans="2:11" ht="19.2" customHeight="1" x14ac:dyDescent="0.3">
      <c r="B107" s="208"/>
      <c r="C107" s="197"/>
      <c r="D107" s="64"/>
      <c r="E107" s="64"/>
      <c r="F107" s="37">
        <f t="shared" si="43"/>
        <v>0</v>
      </c>
      <c r="G107" s="112">
        <v>1.0999999999999999E-2</v>
      </c>
      <c r="H107" s="31">
        <f t="shared" si="44"/>
        <v>0</v>
      </c>
      <c r="I107" s="24">
        <f t="shared" si="40"/>
        <v>0</v>
      </c>
      <c r="J107" s="30">
        <f t="shared" si="41"/>
        <v>0</v>
      </c>
      <c r="K107" s="26">
        <f t="shared" si="42"/>
        <v>0</v>
      </c>
    </row>
    <row r="108" spans="2:11" ht="19.2" customHeight="1" x14ac:dyDescent="0.3">
      <c r="B108" s="208"/>
      <c r="C108" s="197"/>
      <c r="D108" s="64"/>
      <c r="E108" s="64"/>
      <c r="F108" s="37">
        <f t="shared" si="43"/>
        <v>0</v>
      </c>
      <c r="G108" s="112">
        <v>1.0999999999999999E-2</v>
      </c>
      <c r="H108" s="31">
        <f t="shared" si="44"/>
        <v>0</v>
      </c>
      <c r="I108" s="24">
        <f t="shared" si="40"/>
        <v>0</v>
      </c>
      <c r="J108" s="30">
        <f t="shared" ref="J108:J110" si="45">INT(I108)</f>
        <v>0</v>
      </c>
      <c r="K108" s="26">
        <f t="shared" ref="K108:K110" si="46">I108-J108</f>
        <v>0</v>
      </c>
    </row>
    <row r="109" spans="2:11" x14ac:dyDescent="0.3">
      <c r="B109" s="208"/>
      <c r="C109" s="197"/>
      <c r="D109" s="64"/>
      <c r="E109" s="64"/>
      <c r="F109" s="37">
        <f t="shared" si="43"/>
        <v>0</v>
      </c>
      <c r="G109" s="112">
        <v>1.0999999999999999E-2</v>
      </c>
      <c r="H109" s="31">
        <f t="shared" si="44"/>
        <v>0</v>
      </c>
      <c r="I109" s="24">
        <f t="shared" si="40"/>
        <v>0</v>
      </c>
      <c r="J109" s="30">
        <f t="shared" si="45"/>
        <v>0</v>
      </c>
      <c r="K109" s="26">
        <f t="shared" si="46"/>
        <v>0</v>
      </c>
    </row>
    <row r="110" spans="2:11" x14ac:dyDescent="0.3">
      <c r="B110" s="208"/>
      <c r="C110" s="197"/>
      <c r="D110" s="64"/>
      <c r="E110" s="64"/>
      <c r="F110" s="37">
        <f t="shared" si="43"/>
        <v>0</v>
      </c>
      <c r="G110" s="112">
        <v>1.0999999999999999E-2</v>
      </c>
      <c r="H110" s="31">
        <f t="shared" si="44"/>
        <v>0</v>
      </c>
      <c r="I110" s="24">
        <f t="shared" si="40"/>
        <v>0</v>
      </c>
      <c r="J110" s="30">
        <f t="shared" si="45"/>
        <v>0</v>
      </c>
      <c r="K110" s="26">
        <f t="shared" si="46"/>
        <v>0</v>
      </c>
    </row>
    <row r="111" spans="2:11" x14ac:dyDescent="0.3">
      <c r="B111" s="208"/>
      <c r="C111" s="197"/>
      <c r="D111" s="64"/>
      <c r="E111" s="64"/>
      <c r="F111" s="37">
        <f>J111</f>
        <v>0</v>
      </c>
      <c r="G111" s="112">
        <v>1.0999999999999999E-2</v>
      </c>
      <c r="H111" s="31">
        <f>G111*F111</f>
        <v>0</v>
      </c>
      <c r="I111" s="24">
        <f t="shared" si="40"/>
        <v>0</v>
      </c>
      <c r="J111" s="30">
        <f t="shared" si="41"/>
        <v>0</v>
      </c>
      <c r="K111" s="26">
        <f t="shared" si="42"/>
        <v>0</v>
      </c>
    </row>
    <row r="112" spans="2:11" ht="15" thickBot="1" x14ac:dyDescent="0.35">
      <c r="B112" s="208"/>
      <c r="C112" s="198"/>
      <c r="D112" s="64"/>
      <c r="E112" s="64"/>
      <c r="F112" s="37">
        <f>J112</f>
        <v>0</v>
      </c>
      <c r="G112" s="112">
        <v>1.0999999999999999E-2</v>
      </c>
      <c r="H112" s="31">
        <f>G112*F112</f>
        <v>0</v>
      </c>
      <c r="I112" s="24">
        <f t="shared" si="40"/>
        <v>0</v>
      </c>
      <c r="J112" s="30">
        <f t="shared" si="41"/>
        <v>0</v>
      </c>
      <c r="K112" s="26">
        <f t="shared" si="42"/>
        <v>0</v>
      </c>
    </row>
    <row r="113" spans="2:11" ht="15" thickBot="1" x14ac:dyDescent="0.35">
      <c r="B113" s="208"/>
      <c r="C113" s="55"/>
      <c r="D113" s="23"/>
      <c r="E113" s="61" t="s">
        <v>44</v>
      </c>
      <c r="F113" s="40">
        <f>SUM(F103:F112)</f>
        <v>0</v>
      </c>
      <c r="G113" s="38" t="s">
        <v>37</v>
      </c>
      <c r="H113" s="39">
        <f>SUM(H103:H112)</f>
        <v>0</v>
      </c>
      <c r="I113" s="24"/>
      <c r="J113" s="24"/>
      <c r="K113" s="32">
        <f>SUM(K103:K112)</f>
        <v>0</v>
      </c>
    </row>
    <row r="114" spans="2:11" x14ac:dyDescent="0.3">
      <c r="B114" s="208"/>
      <c r="C114" s="203" t="s">
        <v>39</v>
      </c>
      <c r="D114" s="203"/>
      <c r="E114" s="204"/>
      <c r="F114" s="50">
        <f>ROUNDDOWN(SUM(K103:K112),0)</f>
        <v>0</v>
      </c>
      <c r="G114" s="25" t="s">
        <v>37</v>
      </c>
      <c r="H114" s="41">
        <f>ROUNDDOWN(SUM(K103:K112),0)*G103</f>
        <v>0</v>
      </c>
      <c r="I114" s="24"/>
    </row>
    <row r="115" spans="2:11" x14ac:dyDescent="0.3">
      <c r="B115" s="208"/>
      <c r="C115" s="196" t="s">
        <v>57</v>
      </c>
      <c r="D115" s="168"/>
      <c r="E115" s="168"/>
      <c r="F115" s="37">
        <f>J115</f>
        <v>0</v>
      </c>
      <c r="G115" s="35">
        <v>8.0000000000000002E-3</v>
      </c>
      <c r="H115" s="31">
        <f>G115*F115</f>
        <v>0</v>
      </c>
      <c r="I115" s="24">
        <f t="shared" si="40"/>
        <v>0</v>
      </c>
      <c r="J115" s="30">
        <f>INT(I115)</f>
        <v>0</v>
      </c>
      <c r="K115" s="26">
        <f>I115-J115</f>
        <v>0</v>
      </c>
    </row>
    <row r="116" spans="2:11" x14ac:dyDescent="0.3">
      <c r="B116" s="208"/>
      <c r="C116" s="197"/>
      <c r="D116" s="168"/>
      <c r="E116" s="168"/>
      <c r="F116" s="37">
        <f>J116</f>
        <v>0</v>
      </c>
      <c r="G116" s="112">
        <v>8.0000000000000002E-3</v>
      </c>
      <c r="H116" s="31">
        <f>G116*F116</f>
        <v>0</v>
      </c>
      <c r="I116" s="24">
        <f t="shared" si="40"/>
        <v>0</v>
      </c>
      <c r="J116" s="30">
        <f>INT(I116)</f>
        <v>0</v>
      </c>
      <c r="K116" s="26">
        <f>I116-J116</f>
        <v>0</v>
      </c>
    </row>
    <row r="117" spans="2:11" x14ac:dyDescent="0.3">
      <c r="B117" s="208"/>
      <c r="C117" s="197"/>
      <c r="D117" s="64"/>
      <c r="E117" s="64"/>
      <c r="F117" s="37">
        <f t="shared" ref="F117:F122" si="47">J117</f>
        <v>0</v>
      </c>
      <c r="G117" s="112">
        <v>8.0000000000000002E-3</v>
      </c>
      <c r="H117" s="31">
        <f t="shared" ref="H117:H122" si="48">G117*F117</f>
        <v>0</v>
      </c>
      <c r="I117" s="24">
        <f t="shared" si="40"/>
        <v>0</v>
      </c>
      <c r="J117" s="30">
        <f t="shared" ref="J117:J122" si="49">INT(I117)</f>
        <v>0</v>
      </c>
      <c r="K117" s="26">
        <f t="shared" ref="K117:K122" si="50">I117-J117</f>
        <v>0</v>
      </c>
    </row>
    <row r="118" spans="2:11" x14ac:dyDescent="0.3">
      <c r="B118" s="208"/>
      <c r="C118" s="197"/>
      <c r="D118" s="64"/>
      <c r="E118" s="64"/>
      <c r="F118" s="37">
        <f t="shared" si="47"/>
        <v>0</v>
      </c>
      <c r="G118" s="112">
        <v>8.0000000000000002E-3</v>
      </c>
      <c r="H118" s="31">
        <f t="shared" si="48"/>
        <v>0</v>
      </c>
      <c r="I118" s="24">
        <f t="shared" si="40"/>
        <v>0</v>
      </c>
      <c r="J118" s="30">
        <f t="shared" si="49"/>
        <v>0</v>
      </c>
      <c r="K118" s="26">
        <f t="shared" si="50"/>
        <v>0</v>
      </c>
    </row>
    <row r="119" spans="2:11" x14ac:dyDescent="0.3">
      <c r="B119" s="208"/>
      <c r="C119" s="197"/>
      <c r="D119" s="64"/>
      <c r="E119" s="64"/>
      <c r="F119" s="37">
        <f t="shared" si="47"/>
        <v>0</v>
      </c>
      <c r="G119" s="112">
        <v>8.0000000000000002E-3</v>
      </c>
      <c r="H119" s="31">
        <f t="shared" si="48"/>
        <v>0</v>
      </c>
      <c r="I119" s="24">
        <f t="shared" si="40"/>
        <v>0</v>
      </c>
      <c r="J119" s="30">
        <f t="shared" si="49"/>
        <v>0</v>
      </c>
      <c r="K119" s="26">
        <f t="shared" si="50"/>
        <v>0</v>
      </c>
    </row>
    <row r="120" spans="2:11" x14ac:dyDescent="0.3">
      <c r="B120" s="208"/>
      <c r="C120" s="197"/>
      <c r="D120" s="64"/>
      <c r="E120" s="64"/>
      <c r="F120" s="37">
        <f t="shared" si="47"/>
        <v>0</v>
      </c>
      <c r="G120" s="112">
        <v>8.0000000000000002E-3</v>
      </c>
      <c r="H120" s="31">
        <f t="shared" si="48"/>
        <v>0</v>
      </c>
      <c r="I120" s="24">
        <f t="shared" si="40"/>
        <v>0</v>
      </c>
      <c r="J120" s="30">
        <f t="shared" si="49"/>
        <v>0</v>
      </c>
      <c r="K120" s="26">
        <f t="shared" si="50"/>
        <v>0</v>
      </c>
    </row>
    <row r="121" spans="2:11" x14ac:dyDescent="0.3">
      <c r="B121" s="208"/>
      <c r="C121" s="197"/>
      <c r="D121" s="64"/>
      <c r="E121" s="64"/>
      <c r="F121" s="37">
        <f t="shared" si="47"/>
        <v>0</v>
      </c>
      <c r="G121" s="112">
        <v>8.0000000000000002E-3</v>
      </c>
      <c r="H121" s="31">
        <f t="shared" si="48"/>
        <v>0</v>
      </c>
      <c r="I121" s="24">
        <f t="shared" si="40"/>
        <v>0</v>
      </c>
      <c r="J121" s="30">
        <f t="shared" si="49"/>
        <v>0</v>
      </c>
      <c r="K121" s="26">
        <f t="shared" si="50"/>
        <v>0</v>
      </c>
    </row>
    <row r="122" spans="2:11" x14ac:dyDescent="0.3">
      <c r="B122" s="208"/>
      <c r="C122" s="197"/>
      <c r="D122" s="64"/>
      <c r="E122" s="64"/>
      <c r="F122" s="37">
        <f t="shared" si="47"/>
        <v>0</v>
      </c>
      <c r="G122" s="112">
        <v>8.0000000000000002E-3</v>
      </c>
      <c r="H122" s="31">
        <f t="shared" si="48"/>
        <v>0</v>
      </c>
      <c r="I122" s="24">
        <f t="shared" si="40"/>
        <v>0</v>
      </c>
      <c r="J122" s="30">
        <f t="shared" si="49"/>
        <v>0</v>
      </c>
      <c r="K122" s="26">
        <f t="shared" si="50"/>
        <v>0</v>
      </c>
    </row>
    <row r="123" spans="2:11" x14ac:dyDescent="0.3">
      <c r="B123" s="208"/>
      <c r="C123" s="197"/>
      <c r="D123" s="64"/>
      <c r="E123" s="64"/>
      <c r="F123" s="37">
        <f>J123</f>
        <v>0</v>
      </c>
      <c r="G123" s="112">
        <v>8.0000000000000002E-3</v>
      </c>
      <c r="H123" s="31">
        <f>G123*F123</f>
        <v>0</v>
      </c>
      <c r="I123" s="24">
        <f t="shared" si="40"/>
        <v>0</v>
      </c>
      <c r="J123" s="30">
        <f t="shared" ref="J123:J124" si="51">INT(I123)</f>
        <v>0</v>
      </c>
      <c r="K123" s="26">
        <f t="shared" ref="K123:K124" si="52">I123-J123</f>
        <v>0</v>
      </c>
    </row>
    <row r="124" spans="2:11" ht="15.75" customHeight="1" thickBot="1" x14ac:dyDescent="0.35">
      <c r="B124" s="208"/>
      <c r="C124" s="198"/>
      <c r="D124" s="64"/>
      <c r="E124" s="64"/>
      <c r="F124" s="37">
        <f>J124</f>
        <v>0</v>
      </c>
      <c r="G124" s="112">
        <v>8.0000000000000002E-3</v>
      </c>
      <c r="H124" s="31">
        <f>G124*F124</f>
        <v>0</v>
      </c>
      <c r="I124" s="24">
        <f t="shared" si="40"/>
        <v>0</v>
      </c>
      <c r="J124" s="30">
        <f t="shared" si="51"/>
        <v>0</v>
      </c>
      <c r="K124" s="26">
        <f t="shared" si="52"/>
        <v>0</v>
      </c>
    </row>
    <row r="125" spans="2:11" ht="13.5" customHeight="1" thickBot="1" x14ac:dyDescent="0.35">
      <c r="B125" s="208"/>
      <c r="C125" s="55"/>
      <c r="D125" s="23"/>
      <c r="E125" s="61" t="s">
        <v>44</v>
      </c>
      <c r="F125" s="40">
        <f>SUM(F115:F124)</f>
        <v>0</v>
      </c>
      <c r="G125" s="38" t="s">
        <v>37</v>
      </c>
      <c r="H125" s="39">
        <f>SUM(H115:H124)</f>
        <v>0</v>
      </c>
      <c r="I125" s="24"/>
      <c r="J125" s="24"/>
      <c r="K125" s="32">
        <f>SUM(K115:K124)</f>
        <v>0</v>
      </c>
    </row>
    <row r="126" spans="2:11" ht="16.2" customHeight="1" x14ac:dyDescent="0.3">
      <c r="B126" s="209"/>
      <c r="C126" s="203" t="s">
        <v>39</v>
      </c>
      <c r="D126" s="203"/>
      <c r="E126" s="204"/>
      <c r="F126" s="50">
        <f>ROUNDDOWN(SUM(K115:K124),0)</f>
        <v>0</v>
      </c>
      <c r="G126" s="25" t="s">
        <v>37</v>
      </c>
      <c r="H126" s="41">
        <f>ROUNDDOWN(SUM(K115:K124),0)*G115</f>
        <v>0</v>
      </c>
      <c r="I126" s="24"/>
    </row>
    <row r="127" spans="2:11" ht="16.95" customHeight="1" x14ac:dyDescent="0.3">
      <c r="B127" s="193" t="s">
        <v>50</v>
      </c>
      <c r="C127" s="196" t="s">
        <v>56</v>
      </c>
      <c r="D127" s="168"/>
      <c r="E127" s="168"/>
      <c r="F127" s="37">
        <f>J127</f>
        <v>0</v>
      </c>
      <c r="G127" s="177">
        <v>0.01</v>
      </c>
      <c r="H127" s="31">
        <f>G127*F127</f>
        <v>0</v>
      </c>
      <c r="I127" s="24">
        <f t="shared" si="40"/>
        <v>0</v>
      </c>
      <c r="J127" s="30">
        <f>INT(I127)</f>
        <v>0</v>
      </c>
      <c r="K127" s="26">
        <f>I127-J127</f>
        <v>0</v>
      </c>
    </row>
    <row r="128" spans="2:11" ht="16.95" customHeight="1" x14ac:dyDescent="0.3">
      <c r="B128" s="194"/>
      <c r="C128" s="197"/>
      <c r="D128" s="168"/>
      <c r="E128" s="168"/>
      <c r="F128" s="37">
        <f>J128</f>
        <v>0</v>
      </c>
      <c r="G128" s="177">
        <v>0.01</v>
      </c>
      <c r="H128" s="31">
        <f>G128*F128</f>
        <v>0</v>
      </c>
      <c r="I128" s="24">
        <f t="shared" si="40"/>
        <v>0</v>
      </c>
      <c r="J128" s="30">
        <f>INT(I128)</f>
        <v>0</v>
      </c>
      <c r="K128" s="26">
        <f>I128-J128</f>
        <v>0</v>
      </c>
    </row>
    <row r="129" spans="2:11" ht="16.95" customHeight="1" x14ac:dyDescent="0.3">
      <c r="B129" s="194"/>
      <c r="C129" s="197"/>
      <c r="D129" s="64"/>
      <c r="E129" s="64"/>
      <c r="F129" s="37">
        <f t="shared" ref="F129:F134" si="53">J129</f>
        <v>0</v>
      </c>
      <c r="G129" s="177">
        <v>0.01</v>
      </c>
      <c r="H129" s="31">
        <f t="shared" ref="H129:H134" si="54">G129*F129</f>
        <v>0</v>
      </c>
      <c r="I129" s="24">
        <f t="shared" si="40"/>
        <v>0</v>
      </c>
      <c r="J129" s="30">
        <f t="shared" ref="J129:J134" si="55">INT(I129)</f>
        <v>0</v>
      </c>
      <c r="K129" s="26">
        <f t="shared" ref="K129:K134" si="56">I129-J129</f>
        <v>0</v>
      </c>
    </row>
    <row r="130" spans="2:11" ht="14.4" customHeight="1" x14ac:dyDescent="0.3">
      <c r="B130" s="194"/>
      <c r="C130" s="197"/>
      <c r="D130" s="64"/>
      <c r="E130" s="64"/>
      <c r="F130" s="37">
        <f t="shared" si="53"/>
        <v>0</v>
      </c>
      <c r="G130" s="177">
        <v>0.01</v>
      </c>
      <c r="H130" s="31">
        <f t="shared" si="54"/>
        <v>0</v>
      </c>
      <c r="I130" s="24">
        <f t="shared" si="40"/>
        <v>0</v>
      </c>
      <c r="J130" s="30">
        <f t="shared" si="55"/>
        <v>0</v>
      </c>
      <c r="K130" s="26">
        <f t="shared" si="56"/>
        <v>0</v>
      </c>
    </row>
    <row r="131" spans="2:11" ht="14.4" customHeight="1" x14ac:dyDescent="0.3">
      <c r="B131" s="194"/>
      <c r="C131" s="197"/>
      <c r="D131" s="64"/>
      <c r="E131" s="64"/>
      <c r="F131" s="37">
        <f t="shared" si="53"/>
        <v>0</v>
      </c>
      <c r="G131" s="177">
        <v>0.01</v>
      </c>
      <c r="H131" s="31">
        <f t="shared" si="54"/>
        <v>0</v>
      </c>
      <c r="I131" s="24">
        <f t="shared" si="40"/>
        <v>0</v>
      </c>
      <c r="J131" s="30">
        <f t="shared" si="55"/>
        <v>0</v>
      </c>
      <c r="K131" s="26">
        <f t="shared" si="56"/>
        <v>0</v>
      </c>
    </row>
    <row r="132" spans="2:11" ht="14.4" customHeight="1" x14ac:dyDescent="0.3">
      <c r="B132" s="194"/>
      <c r="C132" s="197"/>
      <c r="D132" s="64"/>
      <c r="E132" s="64"/>
      <c r="F132" s="37">
        <f t="shared" si="53"/>
        <v>0</v>
      </c>
      <c r="G132" s="177">
        <v>0.01</v>
      </c>
      <c r="H132" s="31">
        <f t="shared" si="54"/>
        <v>0</v>
      </c>
      <c r="I132" s="24">
        <f t="shared" si="40"/>
        <v>0</v>
      </c>
      <c r="J132" s="30">
        <f t="shared" si="55"/>
        <v>0</v>
      </c>
      <c r="K132" s="26">
        <f t="shared" si="56"/>
        <v>0</v>
      </c>
    </row>
    <row r="133" spans="2:11" x14ac:dyDescent="0.3">
      <c r="B133" s="194"/>
      <c r="C133" s="197"/>
      <c r="D133" s="64"/>
      <c r="E133" s="64"/>
      <c r="F133" s="37">
        <f t="shared" si="53"/>
        <v>0</v>
      </c>
      <c r="G133" s="177">
        <v>0.01</v>
      </c>
      <c r="H133" s="31">
        <f t="shared" si="54"/>
        <v>0</v>
      </c>
      <c r="I133" s="24">
        <f t="shared" si="40"/>
        <v>0</v>
      </c>
      <c r="J133" s="30">
        <f t="shared" si="55"/>
        <v>0</v>
      </c>
      <c r="K133" s="26">
        <f t="shared" si="56"/>
        <v>0</v>
      </c>
    </row>
    <row r="134" spans="2:11" x14ac:dyDescent="0.3">
      <c r="B134" s="194"/>
      <c r="C134" s="197"/>
      <c r="D134" s="64"/>
      <c r="E134" s="64"/>
      <c r="F134" s="37">
        <f t="shared" si="53"/>
        <v>0</v>
      </c>
      <c r="G134" s="177">
        <v>0.01</v>
      </c>
      <c r="H134" s="31">
        <f t="shared" si="54"/>
        <v>0</v>
      </c>
      <c r="I134" s="24">
        <f t="shared" si="40"/>
        <v>0</v>
      </c>
      <c r="J134" s="30">
        <f t="shared" si="55"/>
        <v>0</v>
      </c>
      <c r="K134" s="26">
        <f t="shared" si="56"/>
        <v>0</v>
      </c>
    </row>
    <row r="135" spans="2:11" ht="12.6" customHeight="1" x14ac:dyDescent="0.3">
      <c r="B135" s="194"/>
      <c r="C135" s="197"/>
      <c r="D135" s="64"/>
      <c r="E135" s="64"/>
      <c r="F135" s="37">
        <f>J135</f>
        <v>0</v>
      </c>
      <c r="G135" s="177">
        <v>0.01</v>
      </c>
      <c r="H135" s="31">
        <f>G135*F135</f>
        <v>0</v>
      </c>
      <c r="I135" s="24">
        <f t="shared" si="40"/>
        <v>0</v>
      </c>
      <c r="J135" s="30">
        <f t="shared" ref="J135:J136" si="57">INT(I135)</f>
        <v>0</v>
      </c>
      <c r="K135" s="26">
        <f t="shared" ref="K135:K136" si="58">I135-J135</f>
        <v>0</v>
      </c>
    </row>
    <row r="136" spans="2:11" ht="15" thickBot="1" x14ac:dyDescent="0.35">
      <c r="B136" s="194"/>
      <c r="C136" s="198"/>
      <c r="D136" s="64"/>
      <c r="E136" s="64"/>
      <c r="F136" s="37">
        <f>J136</f>
        <v>0</v>
      </c>
      <c r="G136" s="177">
        <v>0.01</v>
      </c>
      <c r="H136" s="31">
        <f>G136*F136</f>
        <v>0</v>
      </c>
      <c r="I136" s="24">
        <f t="shared" si="40"/>
        <v>0</v>
      </c>
      <c r="J136" s="30">
        <f t="shared" si="57"/>
        <v>0</v>
      </c>
      <c r="K136" s="26">
        <f t="shared" si="58"/>
        <v>0</v>
      </c>
    </row>
    <row r="137" spans="2:11" ht="16.95" customHeight="1" thickBot="1" x14ac:dyDescent="0.35">
      <c r="B137" s="194"/>
      <c r="C137" s="5"/>
      <c r="D137" s="23"/>
      <c r="E137" s="61" t="s">
        <v>44</v>
      </c>
      <c r="F137" s="40">
        <f>SUM(F127:F136)</f>
        <v>0</v>
      </c>
      <c r="G137" s="38" t="s">
        <v>37</v>
      </c>
      <c r="H137" s="39">
        <f>SUM(H127:H136)</f>
        <v>0</v>
      </c>
      <c r="I137" s="24"/>
      <c r="J137" s="24"/>
      <c r="K137" s="32">
        <f>SUM(K127:K136)</f>
        <v>0</v>
      </c>
    </row>
    <row r="138" spans="2:11" x14ac:dyDescent="0.3">
      <c r="B138" s="194"/>
      <c r="C138" s="210" t="s">
        <v>39</v>
      </c>
      <c r="D138" s="210"/>
      <c r="E138" s="211"/>
      <c r="F138" s="50">
        <f>ROUNDDOWN(SUM(K127:K136),0)</f>
        <v>0</v>
      </c>
      <c r="G138" s="25" t="s">
        <v>37</v>
      </c>
      <c r="H138" s="41">
        <f>ROUNDDOWN(SUM(K127:K136),0)*G127</f>
        <v>0</v>
      </c>
      <c r="I138" s="24"/>
    </row>
    <row r="139" spans="2:11" x14ac:dyDescent="0.3">
      <c r="B139" s="194"/>
      <c r="C139" s="196" t="s">
        <v>57</v>
      </c>
      <c r="D139" s="168"/>
      <c r="E139" s="168"/>
      <c r="F139" s="37">
        <f>J139</f>
        <v>0</v>
      </c>
      <c r="G139" s="35">
        <v>7.0000000000000001E-3</v>
      </c>
      <c r="H139" s="31">
        <f>G139*F139</f>
        <v>0</v>
      </c>
      <c r="I139" s="24">
        <f t="shared" si="40"/>
        <v>0</v>
      </c>
      <c r="J139" s="30">
        <f>INT(I139)</f>
        <v>0</v>
      </c>
      <c r="K139" s="26">
        <f>I139-J139</f>
        <v>0</v>
      </c>
    </row>
    <row r="140" spans="2:11" x14ac:dyDescent="0.3">
      <c r="B140" s="194"/>
      <c r="C140" s="197"/>
      <c r="D140" s="168"/>
      <c r="E140" s="168"/>
      <c r="F140" s="37">
        <f>J140</f>
        <v>0</v>
      </c>
      <c r="G140" s="112">
        <v>7.0000000000000001E-3</v>
      </c>
      <c r="H140" s="31">
        <f>G140*F140</f>
        <v>0</v>
      </c>
      <c r="I140" s="24">
        <f t="shared" si="40"/>
        <v>0</v>
      </c>
      <c r="J140" s="30">
        <f>INT(I140)</f>
        <v>0</v>
      </c>
      <c r="K140" s="26">
        <f>I140-J140</f>
        <v>0</v>
      </c>
    </row>
    <row r="141" spans="2:11" x14ac:dyDescent="0.3">
      <c r="B141" s="194"/>
      <c r="C141" s="197"/>
      <c r="D141" s="64"/>
      <c r="E141" s="64"/>
      <c r="F141" s="37">
        <f>J141</f>
        <v>0</v>
      </c>
      <c r="G141" s="112">
        <v>7.0000000000000001E-3</v>
      </c>
      <c r="H141" s="31">
        <f>G141*F141</f>
        <v>0</v>
      </c>
      <c r="I141" s="24">
        <f t="shared" si="40"/>
        <v>0</v>
      </c>
      <c r="J141" s="30">
        <f t="shared" ref="J141:J148" si="59">INT(I141)</f>
        <v>0</v>
      </c>
      <c r="K141" s="26">
        <f t="shared" ref="K141:K148" si="60">I141-J141</f>
        <v>0</v>
      </c>
    </row>
    <row r="142" spans="2:11" x14ac:dyDescent="0.3">
      <c r="B142" s="194"/>
      <c r="C142" s="197"/>
      <c r="D142" s="64"/>
      <c r="E142" s="64"/>
      <c r="F142" s="37">
        <f t="shared" ref="F142:F146" si="61">J142</f>
        <v>0</v>
      </c>
      <c r="G142" s="112">
        <v>7.0000000000000001E-3</v>
      </c>
      <c r="H142" s="31">
        <f t="shared" ref="H142:H146" si="62">G142*F142</f>
        <v>0</v>
      </c>
      <c r="I142" s="24">
        <f t="shared" si="40"/>
        <v>0</v>
      </c>
      <c r="J142" s="30">
        <f t="shared" si="59"/>
        <v>0</v>
      </c>
      <c r="K142" s="26">
        <f t="shared" si="60"/>
        <v>0</v>
      </c>
    </row>
    <row r="143" spans="2:11" x14ac:dyDescent="0.3">
      <c r="B143" s="194"/>
      <c r="C143" s="197"/>
      <c r="D143" s="64"/>
      <c r="E143" s="64"/>
      <c r="F143" s="37">
        <f t="shared" si="61"/>
        <v>0</v>
      </c>
      <c r="G143" s="112">
        <v>7.0000000000000001E-3</v>
      </c>
      <c r="H143" s="31">
        <f t="shared" si="62"/>
        <v>0</v>
      </c>
      <c r="I143" s="24">
        <f t="shared" si="40"/>
        <v>0</v>
      </c>
      <c r="J143" s="30">
        <f t="shared" si="59"/>
        <v>0</v>
      </c>
      <c r="K143" s="26">
        <f t="shared" si="60"/>
        <v>0</v>
      </c>
    </row>
    <row r="144" spans="2:11" x14ac:dyDescent="0.3">
      <c r="B144" s="194"/>
      <c r="C144" s="197"/>
      <c r="D144" s="64"/>
      <c r="E144" s="64"/>
      <c r="F144" s="37">
        <f t="shared" si="61"/>
        <v>0</v>
      </c>
      <c r="G144" s="112">
        <v>7.0000000000000001E-3</v>
      </c>
      <c r="H144" s="31">
        <f t="shared" si="62"/>
        <v>0</v>
      </c>
      <c r="I144" s="24">
        <f t="shared" si="40"/>
        <v>0</v>
      </c>
      <c r="J144" s="30">
        <f t="shared" ref="J144:J146" si="63">INT(I144)</f>
        <v>0</v>
      </c>
      <c r="K144" s="26">
        <f t="shared" ref="K144:K146" si="64">I144-J144</f>
        <v>0</v>
      </c>
    </row>
    <row r="145" spans="2:11" x14ac:dyDescent="0.3">
      <c r="B145" s="194"/>
      <c r="C145" s="197"/>
      <c r="D145" s="64"/>
      <c r="E145" s="64"/>
      <c r="F145" s="37">
        <f t="shared" si="61"/>
        <v>0</v>
      </c>
      <c r="G145" s="112">
        <v>7.0000000000000001E-3</v>
      </c>
      <c r="H145" s="31">
        <f t="shared" si="62"/>
        <v>0</v>
      </c>
      <c r="I145" s="24">
        <f t="shared" si="40"/>
        <v>0</v>
      </c>
      <c r="J145" s="30">
        <f t="shared" si="63"/>
        <v>0</v>
      </c>
      <c r="K145" s="26">
        <f t="shared" si="64"/>
        <v>0</v>
      </c>
    </row>
    <row r="146" spans="2:11" x14ac:dyDescent="0.3">
      <c r="B146" s="194"/>
      <c r="C146" s="197"/>
      <c r="D146" s="64"/>
      <c r="E146" s="64"/>
      <c r="F146" s="37">
        <f t="shared" si="61"/>
        <v>0</v>
      </c>
      <c r="G146" s="112">
        <v>7.0000000000000001E-3</v>
      </c>
      <c r="H146" s="31">
        <f t="shared" si="62"/>
        <v>0</v>
      </c>
      <c r="I146" s="24">
        <f t="shared" si="40"/>
        <v>0</v>
      </c>
      <c r="J146" s="30">
        <f t="shared" si="63"/>
        <v>0</v>
      </c>
      <c r="K146" s="26">
        <f t="shared" si="64"/>
        <v>0</v>
      </c>
    </row>
    <row r="147" spans="2:11" x14ac:dyDescent="0.3">
      <c r="B147" s="194"/>
      <c r="C147" s="197"/>
      <c r="D147" s="64"/>
      <c r="E147" s="64"/>
      <c r="F147" s="37">
        <f>J147</f>
        <v>0</v>
      </c>
      <c r="G147" s="112">
        <v>7.0000000000000001E-3</v>
      </c>
      <c r="H147" s="31">
        <f>G147*F147</f>
        <v>0</v>
      </c>
      <c r="I147" s="24">
        <f t="shared" si="40"/>
        <v>0</v>
      </c>
      <c r="J147" s="30">
        <f t="shared" si="59"/>
        <v>0</v>
      </c>
      <c r="K147" s="26">
        <f t="shared" si="60"/>
        <v>0</v>
      </c>
    </row>
    <row r="148" spans="2:11" ht="15" thickBot="1" x14ac:dyDescent="0.35">
      <c r="B148" s="194"/>
      <c r="C148" s="198"/>
      <c r="D148" s="64"/>
      <c r="E148" s="64"/>
      <c r="F148" s="37">
        <f>J148</f>
        <v>0</v>
      </c>
      <c r="G148" s="112">
        <v>7.0000000000000001E-3</v>
      </c>
      <c r="H148" s="31">
        <f>G148*F148</f>
        <v>0</v>
      </c>
      <c r="I148" s="24">
        <f t="shared" si="40"/>
        <v>0</v>
      </c>
      <c r="J148" s="30">
        <f t="shared" si="59"/>
        <v>0</v>
      </c>
      <c r="K148" s="26">
        <f t="shared" si="60"/>
        <v>0</v>
      </c>
    </row>
    <row r="149" spans="2:11" ht="15" thickBot="1" x14ac:dyDescent="0.35">
      <c r="B149" s="194"/>
      <c r="C149" s="55"/>
      <c r="D149" s="23"/>
      <c r="E149" s="61" t="s">
        <v>44</v>
      </c>
      <c r="F149" s="40">
        <f>SUM(F139:F148)</f>
        <v>0</v>
      </c>
      <c r="G149" s="38" t="s">
        <v>37</v>
      </c>
      <c r="H149" s="39">
        <f>SUM(H139:H148)</f>
        <v>0</v>
      </c>
      <c r="I149" s="24"/>
      <c r="J149" s="24"/>
      <c r="K149" s="32">
        <f>SUM(K139:K148)</f>
        <v>0</v>
      </c>
    </row>
    <row r="150" spans="2:11" x14ac:dyDescent="0.3">
      <c r="B150" s="195"/>
      <c r="C150" s="203" t="s">
        <v>39</v>
      </c>
      <c r="D150" s="203"/>
      <c r="E150" s="204"/>
      <c r="F150" s="50">
        <f>ROUNDDOWN(SUM(K139:K148),0)</f>
        <v>0</v>
      </c>
      <c r="G150" s="25" t="s">
        <v>37</v>
      </c>
      <c r="H150" s="49">
        <f>ROUNDDOWN(SUM(K139:K148),0)*G139</f>
        <v>0</v>
      </c>
    </row>
    <row r="151" spans="2:11" ht="15" thickBot="1" x14ac:dyDescent="0.35">
      <c r="B151" s="53"/>
      <c r="I151" s="234" t="str">
        <f>IF(I152&gt;=3.75,"VALOR MAXIMO","VALOR")</f>
        <v>VALOR</v>
      </c>
      <c r="J151" s="235"/>
    </row>
    <row r="152" spans="2:11" ht="18.600000000000001" thickBot="1" x14ac:dyDescent="0.4">
      <c r="F152" s="21"/>
      <c r="H152" s="63">
        <f>H113+H114+H125+H126+H137+H138+H149+H150</f>
        <v>0</v>
      </c>
      <c r="I152" s="246">
        <f>IF(H152&gt;=2.8,"2,8",H152)</f>
        <v>0</v>
      </c>
      <c r="J152" s="184"/>
    </row>
    <row r="153" spans="2:11" x14ac:dyDescent="0.3">
      <c r="F153" s="21"/>
      <c r="I153" s="21"/>
    </row>
    <row r="154" spans="2:11" x14ac:dyDescent="0.3">
      <c r="F154" s="21"/>
    </row>
    <row r="155" spans="2:11" ht="15" thickBot="1" x14ac:dyDescent="0.35">
      <c r="I155" s="199" t="str">
        <f>IF(I156&gt;=9.64,"VALOR MAXIMO","VALOR")</f>
        <v>VALOR</v>
      </c>
      <c r="J155" s="200"/>
    </row>
    <row r="156" spans="2:11" ht="18.600000000000001" thickBot="1" x14ac:dyDescent="0.4">
      <c r="B156" s="46" t="s">
        <v>62</v>
      </c>
      <c r="F156" s="47" t="s">
        <v>34</v>
      </c>
      <c r="G156" s="48"/>
      <c r="H156" s="54">
        <f>H161+G167+G176+F180</f>
        <v>0</v>
      </c>
      <c r="I156" s="183">
        <f>IF(H156&gt;=9.64,"9,64",H156)</f>
        <v>0</v>
      </c>
      <c r="J156" s="184"/>
    </row>
    <row r="158" spans="2:11" ht="15" thickBot="1" x14ac:dyDescent="0.35">
      <c r="B158" s="21"/>
      <c r="C158" s="35"/>
      <c r="D158" s="98" t="s">
        <v>73</v>
      </c>
      <c r="E158" s="98" t="s">
        <v>74</v>
      </c>
      <c r="F158" s="98" t="s">
        <v>5</v>
      </c>
    </row>
    <row r="159" spans="2:11" ht="28.95" customHeight="1" thickBot="1" x14ac:dyDescent="0.4">
      <c r="B159" s="189" t="s">
        <v>71</v>
      </c>
      <c r="C159" s="9" t="s">
        <v>70</v>
      </c>
      <c r="D159" s="67"/>
      <c r="E159" s="178">
        <v>2.3E-2</v>
      </c>
      <c r="F159" s="35">
        <f>D159*E159</f>
        <v>0</v>
      </c>
      <c r="G159" s="69">
        <f>IF(F159&gt;=5.5,"5,5",F159)</f>
        <v>0</v>
      </c>
      <c r="H159" s="70"/>
    </row>
    <row r="160" spans="2:11" ht="28.8" thickBot="1" x14ac:dyDescent="0.4">
      <c r="B160" s="190"/>
      <c r="C160" s="9" t="s">
        <v>72</v>
      </c>
      <c r="D160" s="67"/>
      <c r="E160" s="178">
        <v>1.0999999999999999E-2</v>
      </c>
      <c r="F160" s="55">
        <f>D160*E160</f>
        <v>0</v>
      </c>
      <c r="G160" s="71">
        <f>IF(F160&gt;=2.75,"2,75",F160)</f>
        <v>0</v>
      </c>
      <c r="H160" s="72" t="str">
        <f>IF(H161&gt;=4.95,"VALOR MAXIMO","VALOR")</f>
        <v>VALOR</v>
      </c>
    </row>
    <row r="161" spans="2:8" ht="18.600000000000001" thickBot="1" x14ac:dyDescent="0.4">
      <c r="B161" s="8"/>
      <c r="C161" s="7"/>
      <c r="F161" s="58"/>
      <c r="G161" s="58">
        <f>G159+G160</f>
        <v>0</v>
      </c>
      <c r="H161" s="73">
        <f>IF(G161&gt;=5.5,"5,5",G161)</f>
        <v>0</v>
      </c>
    </row>
    <row r="162" spans="2:8" ht="18.600000000000001" thickBot="1" x14ac:dyDescent="0.4">
      <c r="B162" s="8"/>
      <c r="C162" s="7"/>
      <c r="F162" s="74"/>
      <c r="G162" s="86"/>
      <c r="H162" s="86"/>
    </row>
    <row r="163" spans="2:8" ht="15" thickBot="1" x14ac:dyDescent="0.35">
      <c r="B163" s="100" t="s">
        <v>12</v>
      </c>
      <c r="C163" s="2" t="s">
        <v>13</v>
      </c>
      <c r="D163" s="15">
        <v>0.40500000000000003</v>
      </c>
    </row>
    <row r="164" spans="2:8" x14ac:dyDescent="0.3">
      <c r="C164" s="2" t="s">
        <v>14</v>
      </c>
      <c r="D164" s="15">
        <v>0.81</v>
      </c>
    </row>
    <row r="165" spans="2:8" x14ac:dyDescent="0.3">
      <c r="C165" s="2" t="s">
        <v>15</v>
      </c>
      <c r="D165" s="15">
        <v>1.2150000000000001</v>
      </c>
    </row>
    <row r="166" spans="2:8" ht="15" thickBot="1" x14ac:dyDescent="0.35">
      <c r="C166" s="16" t="s">
        <v>16</v>
      </c>
      <c r="D166" s="17">
        <v>1.62</v>
      </c>
      <c r="G166" s="199" t="str">
        <f>IF(G167&gt;=1.62,"VALOR MAXIMO","VALOR")</f>
        <v>VALOR</v>
      </c>
      <c r="H166" s="200"/>
    </row>
    <row r="167" spans="2:8" ht="18.600000000000001" customHeight="1" thickBot="1" x14ac:dyDescent="0.4">
      <c r="C167" s="247" t="s">
        <v>42</v>
      </c>
      <c r="D167" s="248"/>
      <c r="E167" s="248"/>
      <c r="F167" s="68"/>
      <c r="G167" s="183">
        <f>IF(F167&gt;=1.62,"1,62",F167)</f>
        <v>0</v>
      </c>
      <c r="H167" s="184"/>
    </row>
    <row r="168" spans="2:8" ht="15" thickBot="1" x14ac:dyDescent="0.35"/>
    <row r="169" spans="2:8" ht="15" thickBot="1" x14ac:dyDescent="0.35">
      <c r="B169" s="216" t="s">
        <v>33</v>
      </c>
      <c r="C169" s="217"/>
      <c r="E169" s="101" t="s">
        <v>26</v>
      </c>
      <c r="F169" s="101" t="s">
        <v>32</v>
      </c>
    </row>
    <row r="170" spans="2:8" x14ac:dyDescent="0.3">
      <c r="B170" s="2" t="s">
        <v>17</v>
      </c>
      <c r="C170" s="15">
        <v>0.27</v>
      </c>
      <c r="E170" s="89" t="s">
        <v>27</v>
      </c>
      <c r="F170" s="99"/>
    </row>
    <row r="171" spans="2:8" x14ac:dyDescent="0.3">
      <c r="B171" s="2" t="s">
        <v>18</v>
      </c>
      <c r="C171" s="15">
        <v>0.54</v>
      </c>
      <c r="E171" s="35" t="s">
        <v>28</v>
      </c>
      <c r="F171" s="67"/>
    </row>
    <row r="172" spans="2:8" x14ac:dyDescent="0.3">
      <c r="B172" s="2" t="s">
        <v>19</v>
      </c>
      <c r="C172" s="15">
        <v>0.81</v>
      </c>
      <c r="E172" s="35" t="s">
        <v>29</v>
      </c>
      <c r="F172" s="67"/>
    </row>
    <row r="173" spans="2:8" x14ac:dyDescent="0.3">
      <c r="B173" s="2" t="s">
        <v>20</v>
      </c>
      <c r="C173" s="15">
        <v>1.08</v>
      </c>
      <c r="E173" s="35" t="s">
        <v>30</v>
      </c>
      <c r="F173" s="67"/>
    </row>
    <row r="174" spans="2:8" x14ac:dyDescent="0.3">
      <c r="B174" s="2" t="s">
        <v>21</v>
      </c>
      <c r="C174" s="15">
        <v>1.35</v>
      </c>
      <c r="E174" s="35" t="s">
        <v>31</v>
      </c>
      <c r="F174" s="67"/>
    </row>
    <row r="175" spans="2:8" ht="15" thickBot="1" x14ac:dyDescent="0.35">
      <c r="B175" s="2" t="s">
        <v>22</v>
      </c>
      <c r="C175" s="15">
        <v>1.62</v>
      </c>
      <c r="G175" s="199" t="str">
        <f>IF(G176&gt;=1.62,"VALOR MAXIMO","VALOR")</f>
        <v>VALOR</v>
      </c>
      <c r="H175" s="200"/>
    </row>
    <row r="176" spans="2:8" ht="18.600000000000001" thickBot="1" x14ac:dyDescent="0.4">
      <c r="E176" s="59" t="s">
        <v>5</v>
      </c>
      <c r="F176" s="62">
        <f>SUM(F170:F174)</f>
        <v>0</v>
      </c>
      <c r="G176" s="183">
        <f>IF(F176&gt;=1.62,"1,62",F176)</f>
        <v>0</v>
      </c>
      <c r="H176" s="184"/>
    </row>
    <row r="177" spans="2:8" ht="18" x14ac:dyDescent="0.35">
      <c r="E177" s="76"/>
      <c r="F177" s="76"/>
      <c r="G177" s="86"/>
      <c r="H177" s="86"/>
    </row>
    <row r="178" spans="2:8" ht="15" thickBot="1" x14ac:dyDescent="0.35"/>
    <row r="179" spans="2:8" ht="15" thickBot="1" x14ac:dyDescent="0.35">
      <c r="B179" s="100" t="s">
        <v>64</v>
      </c>
      <c r="C179" s="103" t="s">
        <v>65</v>
      </c>
      <c r="D179" s="103" t="s">
        <v>66</v>
      </c>
      <c r="E179" s="77" t="s">
        <v>5</v>
      </c>
      <c r="F179" s="199" t="str">
        <f>IF(F180&gt;=0.81,"VALOR MAXIMO","VALOR")</f>
        <v>VALOR</v>
      </c>
      <c r="G179" s="200"/>
    </row>
    <row r="180" spans="2:8" ht="25.8" thickBot="1" x14ac:dyDescent="0.4">
      <c r="B180" s="102" t="s">
        <v>67</v>
      </c>
      <c r="C180" s="154"/>
      <c r="D180" s="154"/>
      <c r="E180" s="176">
        <f>C180+D180</f>
        <v>0</v>
      </c>
      <c r="F180" s="183">
        <f>IF(E180&gt;=0.9,"0,9",E180)</f>
        <v>0</v>
      </c>
      <c r="G180" s="184"/>
    </row>
    <row r="181" spans="2:8" ht="18" x14ac:dyDescent="0.35">
      <c r="B181" s="78"/>
      <c r="C181" s="79"/>
      <c r="D181" s="86"/>
      <c r="E181" s="86"/>
    </row>
    <row r="182" spans="2:8" ht="37.950000000000003" customHeight="1" thickBot="1" x14ac:dyDescent="0.35">
      <c r="B182" s="164"/>
      <c r="C182" s="164"/>
      <c r="D182" s="164"/>
      <c r="E182" s="164"/>
      <c r="F182" s="164"/>
      <c r="G182" s="164"/>
      <c r="H182" s="164"/>
    </row>
    <row r="183" spans="2:8" ht="15" thickBot="1" x14ac:dyDescent="0.35">
      <c r="B183" s="156" t="s">
        <v>78</v>
      </c>
      <c r="C183" s="212" t="s">
        <v>83</v>
      </c>
      <c r="D183" s="164"/>
      <c r="E183" s="164"/>
      <c r="F183" s="164"/>
      <c r="G183" s="164"/>
      <c r="H183" s="164"/>
    </row>
    <row r="184" spans="2:8" ht="15" thickBot="1" x14ac:dyDescent="0.35">
      <c r="B184" s="156" t="s">
        <v>75</v>
      </c>
      <c r="C184" s="213"/>
      <c r="D184" s="218" t="str">
        <f>IF(D185&gt;=2,"VALOR MAXIMO","VALOR")</f>
        <v>VALOR</v>
      </c>
      <c r="E184" s="192"/>
      <c r="F184" s="180" t="s">
        <v>5</v>
      </c>
      <c r="G184" s="191" t="str">
        <f>IF(G185&gt;=2,"VALOR MAXIMO","VALOR")</f>
        <v>VALOR</v>
      </c>
      <c r="H184" s="192"/>
    </row>
    <row r="185" spans="2:8" ht="44.4" customHeight="1" thickBot="1" x14ac:dyDescent="0.4">
      <c r="B185" s="179" t="s">
        <v>81</v>
      </c>
      <c r="C185" s="181"/>
      <c r="D185" s="183">
        <f>IF(C185&gt;=2,"2",C185)</f>
        <v>0</v>
      </c>
      <c r="E185" s="184"/>
      <c r="F185" s="176">
        <f>D185+D186</f>
        <v>0</v>
      </c>
      <c r="G185" s="183">
        <f>IF(F185&gt;=2,"2",F185)</f>
        <v>0</v>
      </c>
      <c r="H185" s="184"/>
    </row>
    <row r="186" spans="2:8" ht="30" customHeight="1" thickBot="1" x14ac:dyDescent="0.4">
      <c r="B186" s="179" t="s">
        <v>82</v>
      </c>
      <c r="C186" s="181"/>
      <c r="D186" s="183">
        <f>IF(C186&gt;=2,"2",C186)</f>
        <v>0</v>
      </c>
      <c r="E186" s="184"/>
      <c r="F186" s="164"/>
      <c r="G186" s="164"/>
      <c r="H186" s="164"/>
    </row>
    <row r="187" spans="2:8" ht="18.600000000000001" customHeight="1" thickBot="1" x14ac:dyDescent="0.4">
      <c r="B187" s="141"/>
      <c r="C187" s="142"/>
      <c r="D187" s="185"/>
      <c r="E187" s="185"/>
      <c r="F187" s="164"/>
      <c r="G187" s="164"/>
      <c r="H187" s="164"/>
    </row>
    <row r="188" spans="2:8" ht="15" customHeight="1" thickBot="1" x14ac:dyDescent="0.35">
      <c r="B188" s="157" t="s">
        <v>77</v>
      </c>
      <c r="C188" s="158" t="s">
        <v>76</v>
      </c>
      <c r="D188" s="214" t="str">
        <f>IF(D189&gt;=3,"VALOR MAXIMO","VALOR")</f>
        <v>VALOR</v>
      </c>
      <c r="E188" s="215"/>
      <c r="F188" s="164"/>
      <c r="G188" s="164"/>
      <c r="H188" s="164"/>
    </row>
    <row r="189" spans="2:8" ht="18.600000000000001" customHeight="1" thickBot="1" x14ac:dyDescent="0.4">
      <c r="B189" s="157" t="s">
        <v>79</v>
      </c>
      <c r="C189" s="182"/>
      <c r="D189" s="183">
        <f>IF(C189&gt;=4,"4",C189)</f>
        <v>0</v>
      </c>
      <c r="E189" s="184"/>
      <c r="F189" s="164"/>
      <c r="G189" s="164"/>
      <c r="H189" s="164"/>
    </row>
  </sheetData>
  <sheetProtection algorithmName="SHA-512" hashValue="5FCKeTZ2m7c7ykpsOVp1nIKRnN39pSAy7Ocj9b4/URm8tkqHd6NWMNigBat1oaEYa27iw+UORz6JbtnPx4lo6A==" saltValue="X7kB2pgcOe+tF9v9y9TRTQ==" spinCount="100000" sheet="1" objects="1" scenarios="1"/>
  <mergeCells count="71">
    <mergeCell ref="D186:E186"/>
    <mergeCell ref="D189:E189"/>
    <mergeCell ref="F23:G23"/>
    <mergeCell ref="E36:F36"/>
    <mergeCell ref="C183:C184"/>
    <mergeCell ref="D184:E184"/>
    <mergeCell ref="D185:E185"/>
    <mergeCell ref="D187:E187"/>
    <mergeCell ref="D188:E188"/>
    <mergeCell ref="B43:C43"/>
    <mergeCell ref="E39:F39"/>
    <mergeCell ref="B40:C40"/>
    <mergeCell ref="E40:F40"/>
    <mergeCell ref="B41:C41"/>
    <mergeCell ref="B42:C42"/>
    <mergeCell ref="G166:H166"/>
    <mergeCell ref="B159:B160"/>
    <mergeCell ref="H37:I37"/>
    <mergeCell ref="H38:I38"/>
    <mergeCell ref="B2:H2"/>
    <mergeCell ref="E4:G4"/>
    <mergeCell ref="C6:F6"/>
    <mergeCell ref="H7:I7"/>
    <mergeCell ref="H8:I8"/>
    <mergeCell ref="I10:K10"/>
    <mergeCell ref="B11:B20"/>
    <mergeCell ref="B22:D22"/>
    <mergeCell ref="B24:B33"/>
    <mergeCell ref="B35:D35"/>
    <mergeCell ref="I98:J98"/>
    <mergeCell ref="B44:C44"/>
    <mergeCell ref="I46:J46"/>
    <mergeCell ref="F47:G47"/>
    <mergeCell ref="I47:J47"/>
    <mergeCell ref="I49:K49"/>
    <mergeCell ref="B50:B73"/>
    <mergeCell ref="C50:C59"/>
    <mergeCell ref="C61:E61"/>
    <mergeCell ref="C62:C71"/>
    <mergeCell ref="C73:E73"/>
    <mergeCell ref="B74:B97"/>
    <mergeCell ref="C74:C83"/>
    <mergeCell ref="C85:E85"/>
    <mergeCell ref="C86:C95"/>
    <mergeCell ref="C97:E97"/>
    <mergeCell ref="I151:J151"/>
    <mergeCell ref="I99:J99"/>
    <mergeCell ref="I102:K102"/>
    <mergeCell ref="B103:B126"/>
    <mergeCell ref="C103:C112"/>
    <mergeCell ref="C114:E114"/>
    <mergeCell ref="C115:C124"/>
    <mergeCell ref="C126:E126"/>
    <mergeCell ref="B101:C101"/>
    <mergeCell ref="B127:B150"/>
    <mergeCell ref="C127:C136"/>
    <mergeCell ref="C138:E138"/>
    <mergeCell ref="C139:C148"/>
    <mergeCell ref="C150:E150"/>
    <mergeCell ref="I152:J152"/>
    <mergeCell ref="I155:J155"/>
    <mergeCell ref="I156:J156"/>
    <mergeCell ref="C167:E167"/>
    <mergeCell ref="G167:H167"/>
    <mergeCell ref="G184:H184"/>
    <mergeCell ref="G185:H185"/>
    <mergeCell ref="G176:H176"/>
    <mergeCell ref="B169:C169"/>
    <mergeCell ref="G175:H175"/>
    <mergeCell ref="F179:G179"/>
    <mergeCell ref="F180:G180"/>
  </mergeCells>
  <conditionalFormatting sqref="M98">
    <cfRule type="containsText" dxfId="175" priority="110" operator="containsText" text="VALOR MAXIMO">
      <formula>NOT(ISERROR(SEARCH("VALOR MAXIMO",M98)))</formula>
    </cfRule>
  </conditionalFormatting>
  <conditionalFormatting sqref="I98:J99">
    <cfRule type="containsText" dxfId="174" priority="108" operator="containsText" text="&quot;VALOR MAXIMO&quot;">
      <formula>NOT(ISERROR(SEARCH("""VALOR MAXIMO""",I98)))</formula>
    </cfRule>
    <cfRule type="containsText" dxfId="173" priority="109" operator="containsText" text="VALOR MAXIMO">
      <formula>NOT(ISERROR(SEARCH("VALOR MAXIMO",I98)))</formula>
    </cfRule>
  </conditionalFormatting>
  <conditionalFormatting sqref="C11:D14">
    <cfRule type="containsText" dxfId="172" priority="107" operator="containsText" text="VALOR MAXIMO">
      <formula>NOT(ISERROR(SEARCH("VALOR MAXIMO",C11)))</formula>
    </cfRule>
  </conditionalFormatting>
  <conditionalFormatting sqref="I46:J46">
    <cfRule type="containsText" dxfId="171" priority="105" operator="containsText" text="VALOR MAXIMO">
      <formula>NOT(ISERROR(SEARCH("VALOR MAXIMO",I46)))</formula>
    </cfRule>
    <cfRule type="containsText" dxfId="170" priority="106" operator="containsText" text="&quot;VALOR MAXIMO&quot;">
      <formula>NOT(ISERROR(SEARCH("""VALOR MAXIMO""",I46)))</formula>
    </cfRule>
  </conditionalFormatting>
  <conditionalFormatting sqref="I151:J151">
    <cfRule type="containsText" dxfId="169" priority="103" operator="containsText" text="&quot;VALOR MAXIMO&quot;">
      <formula>NOT(ISERROR(SEARCH("""VALOR MAXIMO""",I151)))</formula>
    </cfRule>
    <cfRule type="containsText" dxfId="168" priority="104" operator="containsText" text="VALOR MAXIMO">
      <formula>NOT(ISERROR(SEARCH("VALOR MAXIMO",I151)))</formula>
    </cfRule>
  </conditionalFormatting>
  <conditionalFormatting sqref="E39:F39">
    <cfRule type="containsText" dxfId="167" priority="91" operator="containsText" text="VALOR MAXIMO">
      <formula>NOT(ISERROR(SEARCH("VALOR MAXIMO",E39)))</formula>
    </cfRule>
    <cfRule type="containsText" dxfId="166" priority="92" operator="containsText" text="&quot;VALOR MAXIMO&quot;">
      <formula>NOT(ISERROR(SEARCH("""VALOR MAXIMO""",E39)))</formula>
    </cfRule>
  </conditionalFormatting>
  <conditionalFormatting sqref="H37:I37">
    <cfRule type="containsText" dxfId="165" priority="89" operator="containsText" text="VALOR MAXIMO">
      <formula>NOT(ISERROR(SEARCH("VALOR MAXIMO",H37)))</formula>
    </cfRule>
    <cfRule type="containsText" dxfId="164" priority="90" operator="containsText" text="&quot;VALOR MAXIMO&quot;">
      <formula>NOT(ISERROR(SEARCH("""VALOR MAXIMO""",H37)))</formula>
    </cfRule>
  </conditionalFormatting>
  <conditionalFormatting sqref="H7:I7">
    <cfRule type="containsText" dxfId="163" priority="87" operator="containsText" text="VALOR MAXIMO">
      <formula>NOT(ISERROR(SEARCH("VALOR MAXIMO",H7)))</formula>
    </cfRule>
    <cfRule type="containsText" dxfId="162" priority="88" operator="containsText" text="&quot;VALOR MAXIMO&quot;">
      <formula>NOT(ISERROR(SEARCH("""VALOR MAXIMO""",H7)))</formula>
    </cfRule>
  </conditionalFormatting>
  <conditionalFormatting sqref="C15:D16">
    <cfRule type="containsText" dxfId="161" priority="86" operator="containsText" text="VALOR MAXIMO">
      <formula>NOT(ISERROR(SEARCH("VALOR MAXIMO",C15)))</formula>
    </cfRule>
  </conditionalFormatting>
  <conditionalFormatting sqref="C17:D18">
    <cfRule type="containsText" dxfId="160" priority="85" operator="containsText" text="VALOR MAXIMO">
      <formula>NOT(ISERROR(SEARCH("VALOR MAXIMO",C17)))</formula>
    </cfRule>
  </conditionalFormatting>
  <conditionalFormatting sqref="C19:D19">
    <cfRule type="containsText" dxfId="159" priority="84" operator="containsText" text="VALOR MAXIMO">
      <formula>NOT(ISERROR(SEARCH("VALOR MAXIMO",C19)))</formula>
    </cfRule>
  </conditionalFormatting>
  <conditionalFormatting sqref="C20:D20">
    <cfRule type="containsText" dxfId="158" priority="83" operator="containsText" text="VALOR MAXIMO">
      <formula>NOT(ISERROR(SEARCH("VALOR MAXIMO",C20)))</formula>
    </cfRule>
  </conditionalFormatting>
  <conditionalFormatting sqref="C26:D26">
    <cfRule type="containsText" dxfId="157" priority="82" operator="containsText" text="VALOR MAXIMO">
      <formula>NOT(ISERROR(SEARCH("VALOR MAXIMO",C26)))</formula>
    </cfRule>
  </conditionalFormatting>
  <conditionalFormatting sqref="C27:D29">
    <cfRule type="containsText" dxfId="156" priority="81" operator="containsText" text="VALOR MAXIMO">
      <formula>NOT(ISERROR(SEARCH("VALOR MAXIMO",C27)))</formula>
    </cfRule>
  </conditionalFormatting>
  <conditionalFormatting sqref="C30:D31">
    <cfRule type="containsText" dxfId="155" priority="80" operator="containsText" text="VALOR MAXIMO">
      <formula>NOT(ISERROR(SEARCH("VALOR MAXIMO",C30)))</formula>
    </cfRule>
  </conditionalFormatting>
  <conditionalFormatting sqref="C32:D32">
    <cfRule type="containsText" dxfId="154" priority="79" operator="containsText" text="VALOR MAXIMO">
      <formula>NOT(ISERROR(SEARCH("VALOR MAXIMO",C32)))</formula>
    </cfRule>
  </conditionalFormatting>
  <conditionalFormatting sqref="C33:D33">
    <cfRule type="containsText" dxfId="153" priority="78" operator="containsText" text="VALOR MAXIMO">
      <formula>NOT(ISERROR(SEARCH("VALOR MAXIMO",C33)))</formula>
    </cfRule>
  </conditionalFormatting>
  <conditionalFormatting sqref="D52:E54">
    <cfRule type="containsText" dxfId="152" priority="76" operator="containsText" text="VALOR MAXIMO">
      <formula>NOT(ISERROR(SEARCH("VALOR MAXIMO",D52)))</formula>
    </cfRule>
  </conditionalFormatting>
  <conditionalFormatting sqref="D55:E57">
    <cfRule type="containsText" dxfId="151" priority="75" operator="containsText" text="VALOR MAXIMO">
      <formula>NOT(ISERROR(SEARCH("VALOR MAXIMO",D55)))</formula>
    </cfRule>
  </conditionalFormatting>
  <conditionalFormatting sqref="D58:E58">
    <cfRule type="containsText" dxfId="150" priority="74" operator="containsText" text="VALOR MAXIMO">
      <formula>NOT(ISERROR(SEARCH("VALOR MAXIMO",D58)))</formula>
    </cfRule>
  </conditionalFormatting>
  <conditionalFormatting sqref="D59:E59">
    <cfRule type="containsText" dxfId="149" priority="73" operator="containsText" text="VALOR MAXIMO">
      <formula>NOT(ISERROR(SEARCH("VALOR MAXIMO",D59)))</formula>
    </cfRule>
  </conditionalFormatting>
  <conditionalFormatting sqref="D64:E66">
    <cfRule type="containsText" dxfId="148" priority="71" operator="containsText" text="VALOR MAXIMO">
      <formula>NOT(ISERROR(SEARCH("VALOR MAXIMO",D64)))</formula>
    </cfRule>
  </conditionalFormatting>
  <conditionalFormatting sqref="D67:E69">
    <cfRule type="containsText" dxfId="147" priority="70" operator="containsText" text="VALOR MAXIMO">
      <formula>NOT(ISERROR(SEARCH("VALOR MAXIMO",D67)))</formula>
    </cfRule>
  </conditionalFormatting>
  <conditionalFormatting sqref="D70:E70">
    <cfRule type="containsText" dxfId="146" priority="69" operator="containsText" text="VALOR MAXIMO">
      <formula>NOT(ISERROR(SEARCH("VALOR MAXIMO",D70)))</formula>
    </cfRule>
  </conditionalFormatting>
  <conditionalFormatting sqref="D71:E71">
    <cfRule type="containsText" dxfId="145" priority="68" operator="containsText" text="VALOR MAXIMO">
      <formula>NOT(ISERROR(SEARCH("VALOR MAXIMO",D71)))</formula>
    </cfRule>
  </conditionalFormatting>
  <conditionalFormatting sqref="D76:E78">
    <cfRule type="containsText" dxfId="144" priority="66" operator="containsText" text="VALOR MAXIMO">
      <formula>NOT(ISERROR(SEARCH("VALOR MAXIMO",D76)))</formula>
    </cfRule>
  </conditionalFormatting>
  <conditionalFormatting sqref="D79:E81">
    <cfRule type="containsText" dxfId="143" priority="65" operator="containsText" text="VALOR MAXIMO">
      <formula>NOT(ISERROR(SEARCH("VALOR MAXIMO",D79)))</formula>
    </cfRule>
  </conditionalFormatting>
  <conditionalFormatting sqref="D82:E82">
    <cfRule type="containsText" dxfId="142" priority="64" operator="containsText" text="VALOR MAXIMO">
      <formula>NOT(ISERROR(SEARCH("VALOR MAXIMO",D82)))</formula>
    </cfRule>
  </conditionalFormatting>
  <conditionalFormatting sqref="D83:E83">
    <cfRule type="containsText" dxfId="141" priority="63" operator="containsText" text="VALOR MAXIMO">
      <formula>NOT(ISERROR(SEARCH("VALOR MAXIMO",D83)))</formula>
    </cfRule>
  </conditionalFormatting>
  <conditionalFormatting sqref="D88:E91">
    <cfRule type="containsText" dxfId="140" priority="61" operator="containsText" text="VALOR MAXIMO">
      <formula>NOT(ISERROR(SEARCH("VALOR MAXIMO",D88)))</formula>
    </cfRule>
  </conditionalFormatting>
  <conditionalFormatting sqref="D92:E93">
    <cfRule type="containsText" dxfId="139" priority="60" operator="containsText" text="VALOR MAXIMO">
      <formula>NOT(ISERROR(SEARCH("VALOR MAXIMO",D92)))</formula>
    </cfRule>
  </conditionalFormatting>
  <conditionalFormatting sqref="D94:E94">
    <cfRule type="containsText" dxfId="138" priority="59" operator="containsText" text="VALOR MAXIMO">
      <formula>NOT(ISERROR(SEARCH("VALOR MAXIMO",D94)))</formula>
    </cfRule>
  </conditionalFormatting>
  <conditionalFormatting sqref="D95:E95">
    <cfRule type="containsText" dxfId="137" priority="58" operator="containsText" text="VALOR MAXIMO">
      <formula>NOT(ISERROR(SEARCH("VALOR MAXIMO",D95)))</formula>
    </cfRule>
  </conditionalFormatting>
  <conditionalFormatting sqref="D105:E108">
    <cfRule type="containsText" dxfId="136" priority="56" operator="containsText" text="VALOR MAXIMO">
      <formula>NOT(ISERROR(SEARCH("VALOR MAXIMO",D105)))</formula>
    </cfRule>
  </conditionalFormatting>
  <conditionalFormatting sqref="D109:E110">
    <cfRule type="containsText" dxfId="135" priority="55" operator="containsText" text="VALOR MAXIMO">
      <formula>NOT(ISERROR(SEARCH("VALOR MAXIMO",D109)))</formula>
    </cfRule>
  </conditionalFormatting>
  <conditionalFormatting sqref="D111:E111">
    <cfRule type="containsText" dxfId="134" priority="54" operator="containsText" text="VALOR MAXIMO">
      <formula>NOT(ISERROR(SEARCH("VALOR MAXIMO",D111)))</formula>
    </cfRule>
  </conditionalFormatting>
  <conditionalFormatting sqref="D112:E112">
    <cfRule type="containsText" dxfId="133" priority="53" operator="containsText" text="VALOR MAXIMO">
      <formula>NOT(ISERROR(SEARCH("VALOR MAXIMO",D112)))</formula>
    </cfRule>
  </conditionalFormatting>
  <conditionalFormatting sqref="D117:E117">
    <cfRule type="containsText" dxfId="132" priority="52" operator="containsText" text="VALOR MAXIMO">
      <formula>NOT(ISERROR(SEARCH("VALOR MAXIMO",D117)))</formula>
    </cfRule>
  </conditionalFormatting>
  <conditionalFormatting sqref="D118:E120">
    <cfRule type="containsText" dxfId="131" priority="51" operator="containsText" text="VALOR MAXIMO">
      <formula>NOT(ISERROR(SEARCH("VALOR MAXIMO",D118)))</formula>
    </cfRule>
  </conditionalFormatting>
  <conditionalFormatting sqref="D121:E122">
    <cfRule type="containsText" dxfId="130" priority="50" operator="containsText" text="VALOR MAXIMO">
      <formula>NOT(ISERROR(SEARCH("VALOR MAXIMO",D121)))</formula>
    </cfRule>
  </conditionalFormatting>
  <conditionalFormatting sqref="D123:E123">
    <cfRule type="containsText" dxfId="129" priority="49" operator="containsText" text="VALOR MAXIMO">
      <formula>NOT(ISERROR(SEARCH("VALOR MAXIMO",D123)))</formula>
    </cfRule>
  </conditionalFormatting>
  <conditionalFormatting sqref="D124:E124">
    <cfRule type="containsText" dxfId="128" priority="48" operator="containsText" text="VALOR MAXIMO">
      <formula>NOT(ISERROR(SEARCH("VALOR MAXIMO",D124)))</formula>
    </cfRule>
  </conditionalFormatting>
  <conditionalFormatting sqref="D129:E129">
    <cfRule type="containsText" dxfId="127" priority="47" operator="containsText" text="VALOR MAXIMO">
      <formula>NOT(ISERROR(SEARCH("VALOR MAXIMO",D129)))</formula>
    </cfRule>
  </conditionalFormatting>
  <conditionalFormatting sqref="D130:E132">
    <cfRule type="containsText" dxfId="126" priority="46" operator="containsText" text="VALOR MAXIMO">
      <formula>NOT(ISERROR(SEARCH("VALOR MAXIMO",D130)))</formula>
    </cfRule>
  </conditionalFormatting>
  <conditionalFormatting sqref="D133:E134">
    <cfRule type="containsText" dxfId="125" priority="45" operator="containsText" text="VALOR MAXIMO">
      <formula>NOT(ISERROR(SEARCH("VALOR MAXIMO",D133)))</formula>
    </cfRule>
  </conditionalFormatting>
  <conditionalFormatting sqref="D135:E135">
    <cfRule type="containsText" dxfId="124" priority="44" operator="containsText" text="VALOR MAXIMO">
      <formula>NOT(ISERROR(SEARCH("VALOR MAXIMO",D135)))</formula>
    </cfRule>
  </conditionalFormatting>
  <conditionalFormatting sqref="D136:E136">
    <cfRule type="containsText" dxfId="123" priority="43" operator="containsText" text="VALOR MAXIMO">
      <formula>NOT(ISERROR(SEARCH("VALOR MAXIMO",D136)))</formula>
    </cfRule>
  </conditionalFormatting>
  <conditionalFormatting sqref="D141:E144">
    <cfRule type="containsText" dxfId="122" priority="41" operator="containsText" text="VALOR MAXIMO">
      <formula>NOT(ISERROR(SEARCH("VALOR MAXIMO",D141)))</formula>
    </cfRule>
  </conditionalFormatting>
  <conditionalFormatting sqref="D145:E146">
    <cfRule type="containsText" dxfId="121" priority="40" operator="containsText" text="VALOR MAXIMO">
      <formula>NOT(ISERROR(SEARCH("VALOR MAXIMO",D145)))</formula>
    </cfRule>
  </conditionalFormatting>
  <conditionalFormatting sqref="D147:E147">
    <cfRule type="containsText" dxfId="120" priority="39" operator="containsText" text="VALOR MAXIMO">
      <formula>NOT(ISERROR(SEARCH("VALOR MAXIMO",D147)))</formula>
    </cfRule>
  </conditionalFormatting>
  <conditionalFormatting sqref="D148:E148">
    <cfRule type="containsText" dxfId="119" priority="38" operator="containsText" text="VALOR MAXIMO">
      <formula>NOT(ISERROR(SEARCH("VALOR MAXIMO",D148)))</formula>
    </cfRule>
  </conditionalFormatting>
  <conditionalFormatting sqref="I155:J155">
    <cfRule type="containsText" dxfId="118" priority="34" operator="containsText" text="&quot;VALOR MAXIMO&quot;">
      <formula>NOT(ISERROR(SEARCH("""VALOR MAXIMO""",I155)))</formula>
    </cfRule>
    <cfRule type="containsText" dxfId="117" priority="35" operator="containsText" text="VALOR MAXIMO">
      <formula>NOT(ISERROR(SEARCH("VALOR MAXIMO",I155)))</formula>
    </cfRule>
  </conditionalFormatting>
  <conditionalFormatting sqref="H160">
    <cfRule type="containsText" dxfId="116" priority="32" operator="containsText" text="&quot;VALOR MAXIMO&quot;">
      <formula>NOT(ISERROR(SEARCH("""VALOR MAXIMO""",H160)))</formula>
    </cfRule>
    <cfRule type="containsText" dxfId="115" priority="33" operator="containsText" text="VALOR MAXIMO">
      <formula>NOT(ISERROR(SEARCH("VALOR MAXIMO",H160)))</formula>
    </cfRule>
  </conditionalFormatting>
  <conditionalFormatting sqref="G166:H166">
    <cfRule type="containsText" dxfId="114" priority="30" operator="containsText" text="&quot;VALOR MAXIMO&quot;">
      <formula>NOT(ISERROR(SEARCH("""VALOR MAXIMO""",G166)))</formula>
    </cfRule>
    <cfRule type="containsText" dxfId="113" priority="31" operator="containsText" text="VALOR MAXIMO">
      <formula>NOT(ISERROR(SEARCH("VALOR MAXIMO",G166)))</formula>
    </cfRule>
  </conditionalFormatting>
  <conditionalFormatting sqref="G175:H175">
    <cfRule type="containsText" dxfId="112" priority="28" operator="containsText" text="&quot;VALOR MAXIMO&quot;">
      <formula>NOT(ISERROR(SEARCH("""VALOR MAXIMO""",G175)))</formula>
    </cfRule>
    <cfRule type="containsText" dxfId="111" priority="29" operator="containsText" text="VALOR MAXIMO">
      <formula>NOT(ISERROR(SEARCH("VALOR MAXIMO",G175)))</formula>
    </cfRule>
  </conditionalFormatting>
  <conditionalFormatting sqref="E179">
    <cfRule type="containsText" dxfId="110" priority="26" operator="containsText" text="&quot;VALOR MAXIMO&quot;">
      <formula>NOT(ISERROR(SEARCH("""VALOR MAXIMO""",E179)))</formula>
    </cfRule>
    <cfRule type="containsText" dxfId="109" priority="27" operator="containsText" text="VALOR MAXIMO">
      <formula>NOT(ISERROR(SEARCH("VALOR MAXIMO",E179)))</formula>
    </cfRule>
  </conditionalFormatting>
  <conditionalFormatting sqref="F179:G179">
    <cfRule type="containsText" dxfId="108" priority="22" operator="containsText" text="&quot;VALOR MAXIMO&quot;">
      <formula>NOT(ISERROR(SEARCH("""VALOR MAXIMO""",F179)))</formula>
    </cfRule>
    <cfRule type="containsText" dxfId="107" priority="23" operator="containsText" text="VALOR MAXIMO">
      <formula>NOT(ISERROR(SEARCH("VALOR MAXIMO",F179)))</formula>
    </cfRule>
  </conditionalFormatting>
  <conditionalFormatting sqref="H35">
    <cfRule type="containsText" dxfId="106" priority="18" operator="containsText" text="&quot;VALOR MAXIMO&quot;">
      <formula>NOT(ISERROR(SEARCH("""VALOR MAXIMO""",H35)))</formula>
    </cfRule>
    <cfRule type="containsText" dxfId="105" priority="19" operator="containsText" text="VALOR MAXIMO">
      <formula>NOT(ISERROR(SEARCH("VALOR MAXIMO",H35)))</formula>
    </cfRule>
  </conditionalFormatting>
  <conditionalFormatting sqref="C24:D25">
    <cfRule type="containsText" dxfId="104" priority="17" operator="containsText" text="VALOR MAXIMO">
      <formula>NOT(ISERROR(SEARCH("VALOR MAXIMO",C24)))</formula>
    </cfRule>
  </conditionalFormatting>
  <conditionalFormatting sqref="D50:E51">
    <cfRule type="containsText" dxfId="103" priority="16" operator="containsText" text="VALOR MAXIMO">
      <formula>NOT(ISERROR(SEARCH("VALOR MAXIMO",D50)))</formula>
    </cfRule>
  </conditionalFormatting>
  <conditionalFormatting sqref="D62:E63">
    <cfRule type="containsText" dxfId="102" priority="15" operator="containsText" text="VALOR MAXIMO">
      <formula>NOT(ISERROR(SEARCH("VALOR MAXIMO",D62)))</formula>
    </cfRule>
  </conditionalFormatting>
  <conditionalFormatting sqref="D74:E75">
    <cfRule type="containsText" dxfId="101" priority="14" operator="containsText" text="VALOR MAXIMO">
      <formula>NOT(ISERROR(SEARCH("VALOR MAXIMO",D74)))</formula>
    </cfRule>
  </conditionalFormatting>
  <conditionalFormatting sqref="D86:E87">
    <cfRule type="containsText" dxfId="100" priority="13" operator="containsText" text="VALOR MAXIMO">
      <formula>NOT(ISERROR(SEARCH("VALOR MAXIMO",D86)))</formula>
    </cfRule>
  </conditionalFormatting>
  <conditionalFormatting sqref="D103:E104">
    <cfRule type="containsText" dxfId="99" priority="12" operator="containsText" text="VALOR MAXIMO">
      <formula>NOT(ISERROR(SEARCH("VALOR MAXIMO",D103)))</formula>
    </cfRule>
  </conditionalFormatting>
  <conditionalFormatting sqref="D115:E116">
    <cfRule type="containsText" dxfId="98" priority="11" operator="containsText" text="VALOR MAXIMO">
      <formula>NOT(ISERROR(SEARCH("VALOR MAXIMO",D115)))</formula>
    </cfRule>
  </conditionalFormatting>
  <conditionalFormatting sqref="D127:E128">
    <cfRule type="containsText" dxfId="97" priority="10" operator="containsText" text="VALOR MAXIMO">
      <formula>NOT(ISERROR(SEARCH("VALOR MAXIMO",D127)))</formula>
    </cfRule>
  </conditionalFormatting>
  <conditionalFormatting sqref="D139:E140">
    <cfRule type="containsText" dxfId="96" priority="9" operator="containsText" text="VALOR MAXIMO">
      <formula>NOT(ISERROR(SEARCH("VALOR MAXIMO",D139)))</formula>
    </cfRule>
  </conditionalFormatting>
  <conditionalFormatting sqref="D188:E188">
    <cfRule type="containsText" dxfId="95" priority="5" operator="containsText" text="&quot;VALOR MAXIMO&quot;">
      <formula>NOT(ISERROR(SEARCH("""VALOR MAXIMO""",D188)))</formula>
    </cfRule>
    <cfRule type="containsText" dxfId="94" priority="6" operator="containsText" text="VALOR MAXIMO">
      <formula>NOT(ISERROR(SEARCH("VALOR MAXIMO",D188)))</formula>
    </cfRule>
  </conditionalFormatting>
  <conditionalFormatting sqref="D184:E184">
    <cfRule type="containsText" dxfId="93" priority="7" operator="containsText" text="&quot;VALOR MAXIMO&quot;">
      <formula>NOT(ISERROR(SEARCH("""VALOR MAXIMO""",D184)))</formula>
    </cfRule>
    <cfRule type="containsText" dxfId="92" priority="8" operator="containsText" text="VALOR MAXIMO">
      <formula>NOT(ISERROR(SEARCH("VALOR MAXIMO",D184)))</formula>
    </cfRule>
  </conditionalFormatting>
  <conditionalFormatting sqref="G184:H184">
    <cfRule type="containsText" dxfId="91" priority="3" operator="containsText" text="&quot;VALOR MAXIMO&quot;">
      <formula>NOT(ISERROR(SEARCH("""VALOR MAXIMO""",G184)))</formula>
    </cfRule>
    <cfRule type="containsText" dxfId="90" priority="4" operator="containsText" text="VALOR MAXIMO">
      <formula>NOT(ISERROR(SEARCH("VALOR MAXIMO",G184)))</formula>
    </cfRule>
  </conditionalFormatting>
  <conditionalFormatting sqref="F184">
    <cfRule type="containsText" dxfId="89" priority="1" operator="containsText" text="&quot;VALOR MAXIMO&quot;">
      <formula>NOT(ISERROR(SEARCH("""VALOR MAXIMO""",F184)))</formula>
    </cfRule>
    <cfRule type="containsText" dxfId="88" priority="2" operator="containsText" text="VALOR MAXIMO">
      <formula>NOT(ISERROR(SEARCH("VALOR MAXIMO",F184)))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8"/>
  <sheetViews>
    <sheetView topLeftCell="B1" zoomScaleNormal="100" workbookViewId="0">
      <selection activeCell="F10" sqref="F10"/>
    </sheetView>
  </sheetViews>
  <sheetFormatPr baseColWidth="10" defaultRowHeight="14.4" x14ac:dyDescent="0.3"/>
  <cols>
    <col min="1" max="1" width="3.33203125" customWidth="1"/>
    <col min="2" max="2" width="25.6640625" customWidth="1"/>
    <col min="3" max="3" width="26.44140625" customWidth="1"/>
    <col min="4" max="4" width="25.109375" customWidth="1"/>
    <col min="5" max="5" width="26.44140625" customWidth="1"/>
    <col min="6" max="6" width="19.109375" customWidth="1"/>
    <col min="7" max="7" width="15.88671875" customWidth="1"/>
    <col min="8" max="8" width="16.109375" customWidth="1"/>
    <col min="9" max="9" width="9.33203125" customWidth="1"/>
    <col min="10" max="10" width="6" customWidth="1"/>
    <col min="11" max="11" width="9.88671875" customWidth="1"/>
    <col min="12" max="12" width="12.44140625" customWidth="1"/>
  </cols>
  <sheetData>
    <row r="1" spans="2:11" ht="15" thickBot="1" x14ac:dyDescent="0.35"/>
    <row r="2" spans="2:11" ht="21.6" thickBot="1" x14ac:dyDescent="0.45">
      <c r="B2" s="219" t="s">
        <v>85</v>
      </c>
      <c r="C2" s="220"/>
      <c r="D2" s="220"/>
      <c r="E2" s="220"/>
      <c r="F2" s="220"/>
      <c r="G2" s="220"/>
      <c r="H2" s="221"/>
    </row>
    <row r="3" spans="2:11" ht="21.6" thickBot="1" x14ac:dyDescent="0.45">
      <c r="B3" s="18"/>
      <c r="C3" s="18"/>
      <c r="D3" s="18"/>
      <c r="E3" s="18"/>
      <c r="F3" s="18"/>
      <c r="G3" s="18"/>
      <c r="H3" s="18"/>
    </row>
    <row r="4" spans="2:11" ht="24" thickBot="1" x14ac:dyDescent="0.5">
      <c r="B4" s="19" t="s">
        <v>23</v>
      </c>
      <c r="C4" s="65"/>
      <c r="D4" s="18"/>
      <c r="E4" s="228" t="s">
        <v>25</v>
      </c>
      <c r="F4" s="229"/>
      <c r="G4" s="230"/>
      <c r="H4" s="60">
        <f>H8+I57+I206+G236+D240</f>
        <v>0</v>
      </c>
    </row>
    <row r="6" spans="2:11" ht="21" x14ac:dyDescent="0.4">
      <c r="B6" s="19" t="s">
        <v>24</v>
      </c>
      <c r="C6" s="236"/>
      <c r="D6" s="237"/>
      <c r="E6" s="237"/>
      <c r="F6" s="238"/>
      <c r="G6" s="18"/>
      <c r="H6" s="18"/>
    </row>
    <row r="7" spans="2:11" ht="15" thickBot="1" x14ac:dyDescent="0.35">
      <c r="H7" s="201" t="str">
        <f>IF(H8&gt;=10.5,"VALOR MAXIMO","VALOR")</f>
        <v>VALOR</v>
      </c>
      <c r="I7" s="202"/>
    </row>
    <row r="8" spans="2:11" ht="18.600000000000001" thickBot="1" x14ac:dyDescent="0.4">
      <c r="B8" s="45" t="s">
        <v>52</v>
      </c>
      <c r="C8" s="10"/>
      <c r="F8" s="43" t="s">
        <v>10</v>
      </c>
      <c r="G8" s="42">
        <f>H48+E50</f>
        <v>0</v>
      </c>
      <c r="H8" s="183">
        <f>IF(G8&gt;=8.76,"8,76",G8)</f>
        <v>0</v>
      </c>
      <c r="I8" s="184"/>
    </row>
    <row r="9" spans="2:11" ht="10.95" customHeight="1" x14ac:dyDescent="0.3"/>
    <row r="10" spans="2:11" x14ac:dyDescent="0.3">
      <c r="B10" s="36" t="s">
        <v>53</v>
      </c>
      <c r="C10" s="35" t="s">
        <v>35</v>
      </c>
      <c r="D10" s="4" t="s">
        <v>36</v>
      </c>
      <c r="E10" s="35" t="s">
        <v>43</v>
      </c>
      <c r="F10" s="35" t="s">
        <v>4</v>
      </c>
      <c r="G10" s="29"/>
      <c r="I10" s="241" t="s">
        <v>41</v>
      </c>
      <c r="J10" s="242"/>
      <c r="K10" s="243"/>
    </row>
    <row r="11" spans="2:11" x14ac:dyDescent="0.3">
      <c r="B11" s="196" t="s">
        <v>0</v>
      </c>
      <c r="C11" s="64"/>
      <c r="D11" s="64"/>
      <c r="E11" s="37">
        <f>J11</f>
        <v>0</v>
      </c>
      <c r="F11" s="35">
        <v>0.04</v>
      </c>
      <c r="G11" s="31">
        <f>F11*E11</f>
        <v>0</v>
      </c>
      <c r="I11" s="24">
        <f>IF((D11-C11)=0,0, (D11+1-C11)/30)</f>
        <v>0</v>
      </c>
      <c r="J11" s="30">
        <f>INT(I11)</f>
        <v>0</v>
      </c>
      <c r="K11" s="26">
        <f>I11-J11</f>
        <v>0</v>
      </c>
    </row>
    <row r="12" spans="2:11" x14ac:dyDescent="0.3">
      <c r="B12" s="197"/>
      <c r="C12" s="64"/>
      <c r="D12" s="64"/>
      <c r="E12" s="37">
        <f t="shared" ref="E12:E13" si="0">J12</f>
        <v>0</v>
      </c>
      <c r="F12" s="112">
        <v>0.04</v>
      </c>
      <c r="G12" s="31">
        <f t="shared" ref="G12:G13" si="1">F12*E12</f>
        <v>0</v>
      </c>
      <c r="I12" s="24">
        <f t="shared" ref="I12:I43" si="2">IF((D12-C12)=0,0, (D12+1-C12)/30)</f>
        <v>0</v>
      </c>
      <c r="J12" s="30">
        <f t="shared" ref="J12:J25" si="3">INT(I12)</f>
        <v>0</v>
      </c>
      <c r="K12" s="26">
        <f t="shared" ref="K12:K25" si="4">I12-J12</f>
        <v>0</v>
      </c>
    </row>
    <row r="13" spans="2:11" x14ac:dyDescent="0.3">
      <c r="B13" s="197"/>
      <c r="C13" s="64"/>
      <c r="D13" s="64"/>
      <c r="E13" s="37">
        <f t="shared" si="0"/>
        <v>0</v>
      </c>
      <c r="F13" s="112">
        <v>0.04</v>
      </c>
      <c r="G13" s="31">
        <f t="shared" si="1"/>
        <v>0</v>
      </c>
      <c r="I13" s="24">
        <f t="shared" si="2"/>
        <v>0</v>
      </c>
      <c r="J13" s="30">
        <f t="shared" si="3"/>
        <v>0</v>
      </c>
      <c r="K13" s="26">
        <f t="shared" si="4"/>
        <v>0</v>
      </c>
    </row>
    <row r="14" spans="2:11" x14ac:dyDescent="0.3">
      <c r="B14" s="197"/>
      <c r="C14" s="64"/>
      <c r="D14" s="64"/>
      <c r="E14" s="37">
        <f t="shared" ref="E14:E21" si="5">J14</f>
        <v>0</v>
      </c>
      <c r="F14" s="112">
        <v>0.04</v>
      </c>
      <c r="G14" s="31">
        <f t="shared" ref="G14:G21" si="6">F14*E14</f>
        <v>0</v>
      </c>
      <c r="I14" s="24">
        <f t="shared" si="2"/>
        <v>0</v>
      </c>
      <c r="J14" s="30">
        <f t="shared" si="3"/>
        <v>0</v>
      </c>
      <c r="K14" s="26">
        <f t="shared" ref="K14:K21" si="7">I14-J14</f>
        <v>0</v>
      </c>
    </row>
    <row r="15" spans="2:11" x14ac:dyDescent="0.3">
      <c r="B15" s="197"/>
      <c r="C15" s="64"/>
      <c r="D15" s="64"/>
      <c r="E15" s="37">
        <f t="shared" si="5"/>
        <v>0</v>
      </c>
      <c r="F15" s="112">
        <v>0.04</v>
      </c>
      <c r="G15" s="31">
        <f t="shared" si="6"/>
        <v>0</v>
      </c>
      <c r="I15" s="24">
        <f t="shared" si="2"/>
        <v>0</v>
      </c>
      <c r="J15" s="30">
        <f t="shared" si="3"/>
        <v>0</v>
      </c>
      <c r="K15" s="26">
        <f t="shared" si="7"/>
        <v>0</v>
      </c>
    </row>
    <row r="16" spans="2:11" x14ac:dyDescent="0.3">
      <c r="B16" s="197"/>
      <c r="C16" s="64"/>
      <c r="D16" s="64"/>
      <c r="E16" s="37">
        <f t="shared" si="5"/>
        <v>0</v>
      </c>
      <c r="F16" s="112">
        <v>0.04</v>
      </c>
      <c r="G16" s="31">
        <f t="shared" si="6"/>
        <v>0</v>
      </c>
      <c r="I16" s="24">
        <f t="shared" si="2"/>
        <v>0</v>
      </c>
      <c r="J16" s="30">
        <f t="shared" si="3"/>
        <v>0</v>
      </c>
      <c r="K16" s="26">
        <f t="shared" si="7"/>
        <v>0</v>
      </c>
    </row>
    <row r="17" spans="2:11" x14ac:dyDescent="0.3">
      <c r="B17" s="197"/>
      <c r="C17" s="64"/>
      <c r="D17" s="64"/>
      <c r="E17" s="37">
        <f t="shared" si="5"/>
        <v>0</v>
      </c>
      <c r="F17" s="112">
        <v>0.04</v>
      </c>
      <c r="G17" s="31">
        <f t="shared" si="6"/>
        <v>0</v>
      </c>
      <c r="I17" s="24">
        <f t="shared" si="2"/>
        <v>0</v>
      </c>
      <c r="J17" s="30">
        <f t="shared" si="3"/>
        <v>0</v>
      </c>
      <c r="K17" s="26">
        <f t="shared" si="7"/>
        <v>0</v>
      </c>
    </row>
    <row r="18" spans="2:11" x14ac:dyDescent="0.3">
      <c r="B18" s="197"/>
      <c r="C18" s="64"/>
      <c r="D18" s="64"/>
      <c r="E18" s="37">
        <f t="shared" si="5"/>
        <v>0</v>
      </c>
      <c r="F18" s="112">
        <v>0.04</v>
      </c>
      <c r="G18" s="31">
        <f t="shared" si="6"/>
        <v>0</v>
      </c>
      <c r="I18" s="24">
        <f t="shared" si="2"/>
        <v>0</v>
      </c>
      <c r="J18" s="30">
        <f t="shared" si="3"/>
        <v>0</v>
      </c>
      <c r="K18" s="26">
        <f t="shared" si="7"/>
        <v>0</v>
      </c>
    </row>
    <row r="19" spans="2:11" x14ac:dyDescent="0.3">
      <c r="B19" s="197"/>
      <c r="C19" s="64"/>
      <c r="D19" s="64"/>
      <c r="E19" s="37">
        <f t="shared" si="5"/>
        <v>0</v>
      </c>
      <c r="F19" s="112">
        <v>0.04</v>
      </c>
      <c r="G19" s="31">
        <f t="shared" si="6"/>
        <v>0</v>
      </c>
      <c r="I19" s="24">
        <f t="shared" si="2"/>
        <v>0</v>
      </c>
      <c r="J19" s="30">
        <f t="shared" si="3"/>
        <v>0</v>
      </c>
      <c r="K19" s="26">
        <f t="shared" si="7"/>
        <v>0</v>
      </c>
    </row>
    <row r="20" spans="2:11" x14ac:dyDescent="0.3">
      <c r="B20" s="197"/>
      <c r="C20" s="64"/>
      <c r="D20" s="64"/>
      <c r="E20" s="37">
        <f t="shared" si="5"/>
        <v>0</v>
      </c>
      <c r="F20" s="112">
        <v>0.04</v>
      </c>
      <c r="G20" s="31">
        <f t="shared" si="6"/>
        <v>0</v>
      </c>
      <c r="I20" s="24">
        <f t="shared" si="2"/>
        <v>0</v>
      </c>
      <c r="J20" s="30">
        <f t="shared" si="3"/>
        <v>0</v>
      </c>
      <c r="K20" s="26">
        <f t="shared" si="7"/>
        <v>0</v>
      </c>
    </row>
    <row r="21" spans="2:11" x14ac:dyDescent="0.3">
      <c r="B21" s="197"/>
      <c r="C21" s="64"/>
      <c r="D21" s="64"/>
      <c r="E21" s="37">
        <f t="shared" si="5"/>
        <v>0</v>
      </c>
      <c r="F21" s="112">
        <v>0.04</v>
      </c>
      <c r="G21" s="31">
        <f t="shared" si="6"/>
        <v>0</v>
      </c>
      <c r="I21" s="24">
        <f t="shared" si="2"/>
        <v>0</v>
      </c>
      <c r="J21" s="30">
        <f t="shared" si="3"/>
        <v>0</v>
      </c>
      <c r="K21" s="26">
        <f t="shared" si="7"/>
        <v>0</v>
      </c>
    </row>
    <row r="22" spans="2:11" x14ac:dyDescent="0.3">
      <c r="B22" s="197"/>
      <c r="C22" s="64"/>
      <c r="D22" s="64"/>
      <c r="E22" s="37">
        <f>J22</f>
        <v>0</v>
      </c>
      <c r="F22" s="112">
        <v>0.04</v>
      </c>
      <c r="G22" s="31">
        <f>F22*E22</f>
        <v>0</v>
      </c>
      <c r="I22" s="24">
        <f t="shared" si="2"/>
        <v>0</v>
      </c>
      <c r="J22" s="30">
        <f t="shared" si="3"/>
        <v>0</v>
      </c>
      <c r="K22" s="26">
        <f t="shared" si="4"/>
        <v>0</v>
      </c>
    </row>
    <row r="23" spans="2:11" x14ac:dyDescent="0.3">
      <c r="B23" s="197"/>
      <c r="C23" s="64"/>
      <c r="D23" s="64"/>
      <c r="E23" s="37">
        <f>J23</f>
        <v>0</v>
      </c>
      <c r="F23" s="112">
        <v>0.04</v>
      </c>
      <c r="G23" s="31">
        <f>F23*E23</f>
        <v>0</v>
      </c>
      <c r="I23" s="24">
        <f t="shared" si="2"/>
        <v>0</v>
      </c>
      <c r="J23" s="30">
        <f t="shared" si="3"/>
        <v>0</v>
      </c>
      <c r="K23" s="26">
        <f t="shared" si="4"/>
        <v>0</v>
      </c>
    </row>
    <row r="24" spans="2:11" x14ac:dyDescent="0.3">
      <c r="B24" s="197"/>
      <c r="C24" s="64"/>
      <c r="D24" s="64"/>
      <c r="E24" s="37">
        <f>J24</f>
        <v>0</v>
      </c>
      <c r="F24" s="112">
        <v>0.04</v>
      </c>
      <c r="G24" s="31">
        <f>F24*E24</f>
        <v>0</v>
      </c>
      <c r="I24" s="24">
        <f t="shared" si="2"/>
        <v>0</v>
      </c>
      <c r="J24" s="30">
        <f t="shared" si="3"/>
        <v>0</v>
      </c>
      <c r="K24" s="26">
        <f t="shared" si="4"/>
        <v>0</v>
      </c>
    </row>
    <row r="25" spans="2:11" ht="15" thickBot="1" x14ac:dyDescent="0.35">
      <c r="B25" s="198"/>
      <c r="C25" s="64"/>
      <c r="D25" s="64"/>
      <c r="E25" s="37">
        <f>J25</f>
        <v>0</v>
      </c>
      <c r="F25" s="112">
        <v>0.04</v>
      </c>
      <c r="G25" s="31">
        <f>F25*E25</f>
        <v>0</v>
      </c>
      <c r="I25" s="24">
        <f t="shared" si="2"/>
        <v>0</v>
      </c>
      <c r="J25" s="30">
        <f t="shared" si="3"/>
        <v>0</v>
      </c>
      <c r="K25" s="26">
        <f t="shared" si="4"/>
        <v>0</v>
      </c>
    </row>
    <row r="26" spans="2:11" ht="15" thickBot="1" x14ac:dyDescent="0.35">
      <c r="B26" s="22"/>
      <c r="C26" s="23"/>
      <c r="D26" s="61" t="s">
        <v>44</v>
      </c>
      <c r="E26" s="40">
        <f>SUM(E11:E25)</f>
        <v>0</v>
      </c>
      <c r="F26" s="38" t="s">
        <v>37</v>
      </c>
      <c r="G26" s="39">
        <f>SUM(G11:G25)</f>
        <v>0</v>
      </c>
      <c r="I26" s="24"/>
      <c r="J26" s="24"/>
      <c r="K26" s="32">
        <f>SUM(K11:K25)</f>
        <v>0</v>
      </c>
    </row>
    <row r="27" spans="2:11" ht="15" customHeight="1" thickBot="1" x14ac:dyDescent="0.35">
      <c r="B27" s="203" t="s">
        <v>39</v>
      </c>
      <c r="C27" s="203"/>
      <c r="D27" s="204"/>
      <c r="E27" s="50">
        <f>ROUNDDOWN(SUM(K11:K25),0)</f>
        <v>0</v>
      </c>
      <c r="F27" s="25" t="s">
        <v>37</v>
      </c>
      <c r="G27" s="49">
        <f>ROUNDDOWN(SUM(K11:K25),0)*F11</f>
        <v>0</v>
      </c>
      <c r="H27" s="163" t="s">
        <v>63</v>
      </c>
      <c r="I27" s="24"/>
      <c r="J27" s="24"/>
    </row>
    <row r="28" spans="2:11" ht="15" customHeight="1" thickBot="1" x14ac:dyDescent="0.35">
      <c r="B28" s="1"/>
      <c r="E28" s="159"/>
      <c r="F28" s="239" t="s">
        <v>68</v>
      </c>
      <c r="G28" s="240"/>
      <c r="H28" s="160">
        <f>G26+G27</f>
        <v>0</v>
      </c>
      <c r="I28" s="24"/>
    </row>
    <row r="29" spans="2:11" x14ac:dyDescent="0.3">
      <c r="B29" s="231" t="s">
        <v>55</v>
      </c>
      <c r="C29" s="168"/>
      <c r="D29" s="168"/>
      <c r="E29" s="37">
        <f>J29</f>
        <v>0</v>
      </c>
      <c r="F29" s="35">
        <v>0.02</v>
      </c>
      <c r="G29" s="31">
        <f>F29*ROUND(E29,0)</f>
        <v>0</v>
      </c>
      <c r="I29" s="24">
        <f t="shared" si="2"/>
        <v>0</v>
      </c>
      <c r="J29" s="30">
        <f>INT(I29)</f>
        <v>0</v>
      </c>
      <c r="K29" s="26">
        <f>I29-J29</f>
        <v>0</v>
      </c>
    </row>
    <row r="30" spans="2:11" x14ac:dyDescent="0.3">
      <c r="B30" s="232"/>
      <c r="C30" s="168"/>
      <c r="D30" s="168"/>
      <c r="E30" s="37">
        <f>J30</f>
        <v>0</v>
      </c>
      <c r="F30" s="112">
        <v>0.02</v>
      </c>
      <c r="G30" s="31">
        <f>F30*ROUND(E30,0)</f>
        <v>0</v>
      </c>
      <c r="I30" s="24">
        <f t="shared" si="2"/>
        <v>0</v>
      </c>
      <c r="J30" s="30">
        <f>INT(I30)</f>
        <v>0</v>
      </c>
      <c r="K30" s="26">
        <f>I30-J30</f>
        <v>0</v>
      </c>
    </row>
    <row r="31" spans="2:11" x14ac:dyDescent="0.3">
      <c r="B31" s="232"/>
      <c r="C31" s="64"/>
      <c r="D31" s="64"/>
      <c r="E31" s="37">
        <f>J31</f>
        <v>0</v>
      </c>
      <c r="F31" s="112">
        <v>0.02</v>
      </c>
      <c r="G31" s="31">
        <f>F31*ROUND(E31,0)</f>
        <v>0</v>
      </c>
      <c r="I31" s="24">
        <f t="shared" si="2"/>
        <v>0</v>
      </c>
      <c r="J31" s="30">
        <f t="shared" ref="J31:J43" si="8">INT(I31)</f>
        <v>0</v>
      </c>
      <c r="K31" s="26">
        <f t="shared" ref="K31:K43" si="9">I31-J31</f>
        <v>0</v>
      </c>
    </row>
    <row r="32" spans="2:11" x14ac:dyDescent="0.3">
      <c r="B32" s="232"/>
      <c r="C32" s="64"/>
      <c r="D32" s="64"/>
      <c r="E32" s="37">
        <f t="shared" ref="E32:E40" si="10">J32</f>
        <v>0</v>
      </c>
      <c r="F32" s="112">
        <v>0.02</v>
      </c>
      <c r="G32" s="31">
        <f t="shared" ref="G32:G40" si="11">F32*ROUND(E32,0)</f>
        <v>0</v>
      </c>
      <c r="I32" s="24">
        <f t="shared" si="2"/>
        <v>0</v>
      </c>
      <c r="J32" s="30">
        <f t="shared" si="8"/>
        <v>0</v>
      </c>
      <c r="K32" s="26">
        <f t="shared" si="9"/>
        <v>0</v>
      </c>
    </row>
    <row r="33" spans="2:11" x14ac:dyDescent="0.3">
      <c r="B33" s="232"/>
      <c r="C33" s="64"/>
      <c r="D33" s="64"/>
      <c r="E33" s="37">
        <f t="shared" si="10"/>
        <v>0</v>
      </c>
      <c r="F33" s="112">
        <v>0.02</v>
      </c>
      <c r="G33" s="31">
        <f t="shared" si="11"/>
        <v>0</v>
      </c>
      <c r="I33" s="24">
        <f t="shared" si="2"/>
        <v>0</v>
      </c>
      <c r="J33" s="30">
        <f t="shared" si="8"/>
        <v>0</v>
      </c>
      <c r="K33" s="26">
        <f t="shared" si="9"/>
        <v>0</v>
      </c>
    </row>
    <row r="34" spans="2:11" x14ac:dyDescent="0.3">
      <c r="B34" s="232"/>
      <c r="C34" s="64"/>
      <c r="D34" s="64"/>
      <c r="E34" s="37">
        <f t="shared" si="10"/>
        <v>0</v>
      </c>
      <c r="F34" s="112">
        <v>0.02</v>
      </c>
      <c r="G34" s="31">
        <f t="shared" si="11"/>
        <v>0</v>
      </c>
      <c r="I34" s="24">
        <f t="shared" si="2"/>
        <v>0</v>
      </c>
      <c r="J34" s="30">
        <f t="shared" si="8"/>
        <v>0</v>
      </c>
      <c r="K34" s="26">
        <f t="shared" ref="K34:K40" si="12">I34-J34</f>
        <v>0</v>
      </c>
    </row>
    <row r="35" spans="2:11" x14ac:dyDescent="0.3">
      <c r="B35" s="232"/>
      <c r="C35" s="64"/>
      <c r="D35" s="64"/>
      <c r="E35" s="37">
        <f t="shared" si="10"/>
        <v>0</v>
      </c>
      <c r="F35" s="112">
        <v>0.02</v>
      </c>
      <c r="G35" s="31">
        <f t="shared" si="11"/>
        <v>0</v>
      </c>
      <c r="I35" s="24">
        <f t="shared" si="2"/>
        <v>0</v>
      </c>
      <c r="J35" s="30">
        <f t="shared" si="8"/>
        <v>0</v>
      </c>
      <c r="K35" s="26">
        <f t="shared" si="12"/>
        <v>0</v>
      </c>
    </row>
    <row r="36" spans="2:11" x14ac:dyDescent="0.3">
      <c r="B36" s="232"/>
      <c r="C36" s="64"/>
      <c r="D36" s="64"/>
      <c r="E36" s="37">
        <f t="shared" si="10"/>
        <v>0</v>
      </c>
      <c r="F36" s="112">
        <v>0.02</v>
      </c>
      <c r="G36" s="31">
        <f t="shared" si="11"/>
        <v>0</v>
      </c>
      <c r="I36" s="24">
        <f t="shared" si="2"/>
        <v>0</v>
      </c>
      <c r="J36" s="30">
        <f t="shared" si="8"/>
        <v>0</v>
      </c>
      <c r="K36" s="26">
        <f t="shared" si="12"/>
        <v>0</v>
      </c>
    </row>
    <row r="37" spans="2:11" x14ac:dyDescent="0.3">
      <c r="B37" s="232"/>
      <c r="C37" s="64"/>
      <c r="D37" s="64"/>
      <c r="E37" s="37">
        <f t="shared" si="10"/>
        <v>0</v>
      </c>
      <c r="F37" s="112">
        <v>0.02</v>
      </c>
      <c r="G37" s="31">
        <f t="shared" si="11"/>
        <v>0</v>
      </c>
      <c r="I37" s="24">
        <f t="shared" si="2"/>
        <v>0</v>
      </c>
      <c r="J37" s="30">
        <f t="shared" si="8"/>
        <v>0</v>
      </c>
      <c r="K37" s="26">
        <f t="shared" si="12"/>
        <v>0</v>
      </c>
    </row>
    <row r="38" spans="2:11" x14ac:dyDescent="0.3">
      <c r="B38" s="232"/>
      <c r="C38" s="64"/>
      <c r="D38" s="64"/>
      <c r="E38" s="37">
        <f t="shared" si="10"/>
        <v>0</v>
      </c>
      <c r="F38" s="112">
        <v>0.02</v>
      </c>
      <c r="G38" s="31">
        <f t="shared" si="11"/>
        <v>0</v>
      </c>
      <c r="I38" s="24">
        <f t="shared" si="2"/>
        <v>0</v>
      </c>
      <c r="J38" s="30">
        <f t="shared" si="8"/>
        <v>0</v>
      </c>
      <c r="K38" s="26">
        <f t="shared" si="12"/>
        <v>0</v>
      </c>
    </row>
    <row r="39" spans="2:11" x14ac:dyDescent="0.3">
      <c r="B39" s="232"/>
      <c r="C39" s="64"/>
      <c r="D39" s="64"/>
      <c r="E39" s="37">
        <f t="shared" si="10"/>
        <v>0</v>
      </c>
      <c r="F39" s="112">
        <v>0.02</v>
      </c>
      <c r="G39" s="31">
        <f t="shared" si="11"/>
        <v>0</v>
      </c>
      <c r="I39" s="24">
        <f t="shared" si="2"/>
        <v>0</v>
      </c>
      <c r="J39" s="30">
        <f t="shared" si="8"/>
        <v>0</v>
      </c>
      <c r="K39" s="26">
        <f t="shared" si="12"/>
        <v>0</v>
      </c>
    </row>
    <row r="40" spans="2:11" x14ac:dyDescent="0.3">
      <c r="B40" s="232"/>
      <c r="C40" s="64"/>
      <c r="D40" s="64"/>
      <c r="E40" s="37">
        <f t="shared" si="10"/>
        <v>0</v>
      </c>
      <c r="F40" s="112">
        <v>0.02</v>
      </c>
      <c r="G40" s="31">
        <f t="shared" si="11"/>
        <v>0</v>
      </c>
      <c r="I40" s="24">
        <f t="shared" si="2"/>
        <v>0</v>
      </c>
      <c r="J40" s="30">
        <f t="shared" si="8"/>
        <v>0</v>
      </c>
      <c r="K40" s="26">
        <f t="shared" si="12"/>
        <v>0</v>
      </c>
    </row>
    <row r="41" spans="2:11" x14ac:dyDescent="0.3">
      <c r="B41" s="232"/>
      <c r="C41" s="64"/>
      <c r="D41" s="64"/>
      <c r="E41" s="37">
        <f>J41</f>
        <v>0</v>
      </c>
      <c r="F41" s="112">
        <v>0.02</v>
      </c>
      <c r="G41" s="31">
        <f t="shared" ref="G41:G43" si="13">F41*ROUND(E41,0)</f>
        <v>0</v>
      </c>
      <c r="I41" s="24">
        <f t="shared" si="2"/>
        <v>0</v>
      </c>
      <c r="J41" s="30">
        <f t="shared" si="8"/>
        <v>0</v>
      </c>
      <c r="K41" s="26">
        <f t="shared" si="9"/>
        <v>0</v>
      </c>
    </row>
    <row r="42" spans="2:11" x14ac:dyDescent="0.3">
      <c r="B42" s="232"/>
      <c r="C42" s="64"/>
      <c r="D42" s="64"/>
      <c r="E42" s="37">
        <f>J42</f>
        <v>0</v>
      </c>
      <c r="F42" s="112">
        <v>0.02</v>
      </c>
      <c r="G42" s="31">
        <f t="shared" si="13"/>
        <v>0</v>
      </c>
      <c r="I42" s="24">
        <f t="shared" si="2"/>
        <v>0</v>
      </c>
      <c r="J42" s="30">
        <f t="shared" si="8"/>
        <v>0</v>
      </c>
      <c r="K42" s="26">
        <f t="shared" si="9"/>
        <v>0</v>
      </c>
    </row>
    <row r="43" spans="2:11" ht="15" thickBot="1" x14ac:dyDescent="0.35">
      <c r="B43" s="233"/>
      <c r="C43" s="64"/>
      <c r="D43" s="64"/>
      <c r="E43" s="37">
        <f>J43</f>
        <v>0</v>
      </c>
      <c r="F43" s="112">
        <v>0.02</v>
      </c>
      <c r="G43" s="31">
        <f t="shared" si="13"/>
        <v>0</v>
      </c>
      <c r="I43" s="24">
        <f t="shared" si="2"/>
        <v>0</v>
      </c>
      <c r="J43" s="30">
        <f t="shared" si="8"/>
        <v>0</v>
      </c>
      <c r="K43" s="26">
        <f t="shared" si="9"/>
        <v>0</v>
      </c>
    </row>
    <row r="44" spans="2:11" ht="15" thickBot="1" x14ac:dyDescent="0.35">
      <c r="B44" s="22"/>
      <c r="C44" s="23"/>
      <c r="D44" s="61" t="s">
        <v>44</v>
      </c>
      <c r="E44" s="40">
        <f>SUM(E29:E43)</f>
        <v>0</v>
      </c>
      <c r="F44" s="38" t="s">
        <v>37</v>
      </c>
      <c r="G44" s="39">
        <f>SUM(G29:G43)</f>
        <v>0</v>
      </c>
      <c r="K44" s="32">
        <f>SUM(K29:K43)</f>
        <v>0</v>
      </c>
    </row>
    <row r="45" spans="2:11" ht="15" thickBot="1" x14ac:dyDescent="0.35">
      <c r="B45" s="210" t="s">
        <v>39</v>
      </c>
      <c r="C45" s="210"/>
      <c r="D45" s="211"/>
      <c r="E45" s="50">
        <f>ROUNDDOWN(SUM(K29:K43),0)</f>
        <v>0</v>
      </c>
      <c r="F45" s="25" t="s">
        <v>37</v>
      </c>
      <c r="G45" s="49">
        <f>ROUNDDOWN(SUM(K29:K43),0)*F29</f>
        <v>0</v>
      </c>
      <c r="H45" s="172" t="str">
        <f>IF(H46&gt;=3.38,"VALOR MAXIMO","VALOR")</f>
        <v>VALOR</v>
      </c>
    </row>
    <row r="46" spans="2:11" s="161" customFormat="1" ht="15" thickBot="1" x14ac:dyDescent="0.35">
      <c r="B46" s="162"/>
      <c r="C46" s="162"/>
      <c r="D46" s="170"/>
      <c r="E46" s="187" t="s">
        <v>69</v>
      </c>
      <c r="F46" s="188"/>
      <c r="G46" s="173">
        <f>G44+G45</f>
        <v>0</v>
      </c>
      <c r="H46" s="171">
        <f>IF(G46&gt;=3.38,"3,38",G46)</f>
        <v>0</v>
      </c>
    </row>
    <row r="47" spans="2:11" ht="15" thickBot="1" x14ac:dyDescent="0.35">
      <c r="B47" s="51"/>
      <c r="C47" s="51"/>
      <c r="D47" s="52"/>
      <c r="E47" s="51"/>
      <c r="F47" s="51"/>
      <c r="G47" s="52"/>
      <c r="H47" s="201" t="str">
        <f>IF(H48&gt;=8.5,"VALOR MAXIMO","VALOR")</f>
        <v>VALOR</v>
      </c>
      <c r="I47" s="202"/>
    </row>
    <row r="48" spans="2:11" ht="18.600000000000001" thickBot="1" x14ac:dyDescent="0.4">
      <c r="E48" s="36" t="s">
        <v>53</v>
      </c>
      <c r="F48" s="27" t="s">
        <v>38</v>
      </c>
      <c r="G48" s="28">
        <f>G26+G27+G44+G45</f>
        <v>0</v>
      </c>
      <c r="H48" s="183">
        <f>IF(G48&gt;=6.76,"6,76",G48)</f>
        <v>0</v>
      </c>
      <c r="I48" s="184"/>
    </row>
    <row r="49" spans="2:11" ht="15" thickBot="1" x14ac:dyDescent="0.35">
      <c r="E49" s="201" t="str">
        <f>IF(E50&gt;=2,"VALOR MAXIMO","VALOR")</f>
        <v>VALOR</v>
      </c>
      <c r="F49" s="202"/>
      <c r="G49" s="57"/>
    </row>
    <row r="50" spans="2:11" ht="18.600000000000001" thickBot="1" x14ac:dyDescent="0.4">
      <c r="B50" s="225" t="s">
        <v>6</v>
      </c>
      <c r="C50" s="226"/>
      <c r="D50" s="66"/>
      <c r="E50" s="183">
        <f>IF(D50&gt;=2,"2",D50)</f>
        <v>0</v>
      </c>
      <c r="F50" s="184"/>
    </row>
    <row r="51" spans="2:11" ht="22.95" customHeight="1" x14ac:dyDescent="0.3">
      <c r="B51" s="227" t="s">
        <v>40</v>
      </c>
      <c r="C51" s="227"/>
      <c r="D51" s="1"/>
      <c r="E51" s="1"/>
    </row>
    <row r="52" spans="2:11" ht="27.6" customHeight="1" x14ac:dyDescent="0.3">
      <c r="B52" s="224" t="s">
        <v>1</v>
      </c>
      <c r="C52" s="224"/>
    </row>
    <row r="53" spans="2:11" ht="27.6" customHeight="1" x14ac:dyDescent="0.3">
      <c r="B53" s="224" t="s">
        <v>3</v>
      </c>
      <c r="C53" s="224"/>
    </row>
    <row r="54" spans="2:11" ht="26.4" customHeight="1" x14ac:dyDescent="0.3">
      <c r="B54" s="224" t="s">
        <v>2</v>
      </c>
      <c r="C54" s="224"/>
    </row>
    <row r="55" spans="2:11" ht="15" thickBot="1" x14ac:dyDescent="0.35"/>
    <row r="56" spans="2:11" ht="15" thickBot="1" x14ac:dyDescent="0.35">
      <c r="B56" s="44" t="s">
        <v>80</v>
      </c>
      <c r="C56" s="11"/>
      <c r="D56" s="11"/>
      <c r="E56" s="11"/>
      <c r="F56" s="11"/>
      <c r="G56" s="12"/>
      <c r="I56" s="234" t="str">
        <f>IF(I57&gt;=7.5,"VALOR MAXIMO","VALOR")</f>
        <v>VALOR</v>
      </c>
      <c r="J56" s="235"/>
    </row>
    <row r="57" spans="2:11" ht="16.5" customHeight="1" thickBot="1" x14ac:dyDescent="0.4">
      <c r="F57" s="222" t="s">
        <v>11</v>
      </c>
      <c r="G57" s="223"/>
      <c r="H57" s="56">
        <f>I129+I202</f>
        <v>0</v>
      </c>
      <c r="I57" s="183">
        <f>IF(H57&gt;=5.6,"5,6",H57)</f>
        <v>0</v>
      </c>
      <c r="J57" s="184"/>
    </row>
    <row r="58" spans="2:11" x14ac:dyDescent="0.3">
      <c r="B58" s="13" t="s">
        <v>9</v>
      </c>
      <c r="C58" s="14"/>
    </row>
    <row r="59" spans="2:11" x14ac:dyDescent="0.3">
      <c r="D59" s="35" t="s">
        <v>35</v>
      </c>
      <c r="E59" s="4" t="s">
        <v>36</v>
      </c>
      <c r="F59" s="35" t="s">
        <v>43</v>
      </c>
      <c r="G59" s="35" t="s">
        <v>4</v>
      </c>
      <c r="H59" s="35"/>
      <c r="I59" s="241" t="s">
        <v>41</v>
      </c>
      <c r="J59" s="242"/>
      <c r="K59" s="243"/>
    </row>
    <row r="60" spans="2:11" x14ac:dyDescent="0.3">
      <c r="B60" s="207" t="s">
        <v>7</v>
      </c>
      <c r="C60" s="196" t="s">
        <v>56</v>
      </c>
      <c r="D60" s="168"/>
      <c r="E60" s="168"/>
      <c r="F60" s="37">
        <f>J60</f>
        <v>0</v>
      </c>
      <c r="G60" s="35">
        <v>3.3000000000000002E-2</v>
      </c>
      <c r="H60" s="31">
        <f>G60*F60</f>
        <v>0</v>
      </c>
      <c r="I60" s="24">
        <f>IF((E60-D60)=0,0, (E60+1-D60)/30)</f>
        <v>0</v>
      </c>
      <c r="J60" s="30">
        <f>INT(I60)</f>
        <v>0</v>
      </c>
      <c r="K60" s="26">
        <f>I60-J60</f>
        <v>0</v>
      </c>
    </row>
    <row r="61" spans="2:11" x14ac:dyDescent="0.3">
      <c r="B61" s="208"/>
      <c r="C61" s="197"/>
      <c r="D61" s="168"/>
      <c r="E61" s="168"/>
      <c r="F61" s="37">
        <f>J61</f>
        <v>0</v>
      </c>
      <c r="G61" s="112">
        <v>3.3000000000000002E-2</v>
      </c>
      <c r="H61" s="31">
        <f>G61*F61</f>
        <v>0</v>
      </c>
      <c r="I61" s="24">
        <f t="shared" ref="I61:I124" si="14">IF((E61-D61)=0,0, (E61+1-D61)/30)</f>
        <v>0</v>
      </c>
      <c r="J61" s="30">
        <f>INT(I61)</f>
        <v>0</v>
      </c>
      <c r="K61" s="26">
        <f>I61-J61</f>
        <v>0</v>
      </c>
    </row>
    <row r="62" spans="2:11" x14ac:dyDescent="0.3">
      <c r="B62" s="208"/>
      <c r="C62" s="197"/>
      <c r="D62" s="64"/>
      <c r="E62" s="64"/>
      <c r="F62" s="37">
        <f t="shared" ref="F62:F74" si="15">J62</f>
        <v>0</v>
      </c>
      <c r="G62" s="112">
        <v>3.3000000000000002E-2</v>
      </c>
      <c r="H62" s="31">
        <f>G62*F62</f>
        <v>0</v>
      </c>
      <c r="I62" s="24">
        <f t="shared" si="14"/>
        <v>0</v>
      </c>
      <c r="J62" s="30">
        <f t="shared" ref="J62:J74" si="16">INT(I62)</f>
        <v>0</v>
      </c>
      <c r="K62" s="26">
        <f t="shared" ref="K62:K74" si="17">I62-J62</f>
        <v>0</v>
      </c>
    </row>
    <row r="63" spans="2:11" x14ac:dyDescent="0.3">
      <c r="B63" s="208"/>
      <c r="C63" s="197"/>
      <c r="D63" s="64"/>
      <c r="E63" s="64"/>
      <c r="F63" s="37">
        <f t="shared" si="15"/>
        <v>0</v>
      </c>
      <c r="G63" s="112">
        <v>3.3000000000000002E-2</v>
      </c>
      <c r="H63" s="31">
        <f t="shared" ref="H63:H66" si="18">G63*F63</f>
        <v>0</v>
      </c>
      <c r="I63" s="24">
        <f t="shared" si="14"/>
        <v>0</v>
      </c>
      <c r="J63" s="30">
        <f t="shared" si="16"/>
        <v>0</v>
      </c>
      <c r="K63" s="26">
        <f t="shared" si="17"/>
        <v>0</v>
      </c>
    </row>
    <row r="64" spans="2:11" x14ac:dyDescent="0.3">
      <c r="B64" s="208"/>
      <c r="C64" s="197"/>
      <c r="D64" s="64"/>
      <c r="E64" s="64"/>
      <c r="F64" s="37">
        <f t="shared" si="15"/>
        <v>0</v>
      </c>
      <c r="G64" s="112">
        <v>3.3000000000000002E-2</v>
      </c>
      <c r="H64" s="31">
        <f t="shared" si="18"/>
        <v>0</v>
      </c>
      <c r="I64" s="24">
        <f t="shared" si="14"/>
        <v>0</v>
      </c>
      <c r="J64" s="30">
        <f t="shared" si="16"/>
        <v>0</v>
      </c>
      <c r="K64" s="26">
        <f t="shared" si="17"/>
        <v>0</v>
      </c>
    </row>
    <row r="65" spans="2:11" x14ac:dyDescent="0.3">
      <c r="B65" s="208"/>
      <c r="C65" s="197"/>
      <c r="D65" s="64"/>
      <c r="E65" s="64"/>
      <c r="F65" s="37">
        <f t="shared" si="15"/>
        <v>0</v>
      </c>
      <c r="G65" s="112">
        <v>3.3000000000000002E-2</v>
      </c>
      <c r="H65" s="31">
        <f t="shared" si="18"/>
        <v>0</v>
      </c>
      <c r="I65" s="24">
        <f t="shared" si="14"/>
        <v>0</v>
      </c>
      <c r="J65" s="30">
        <f t="shared" si="16"/>
        <v>0</v>
      </c>
      <c r="K65" s="26">
        <f t="shared" si="17"/>
        <v>0</v>
      </c>
    </row>
    <row r="66" spans="2:11" x14ac:dyDescent="0.3">
      <c r="B66" s="208"/>
      <c r="C66" s="197"/>
      <c r="D66" s="64"/>
      <c r="E66" s="64"/>
      <c r="F66" s="37">
        <f t="shared" ref="F66:F72" si="19">J66</f>
        <v>0</v>
      </c>
      <c r="G66" s="112">
        <v>3.3000000000000002E-2</v>
      </c>
      <c r="H66" s="31">
        <f t="shared" si="18"/>
        <v>0</v>
      </c>
      <c r="I66" s="24">
        <f t="shared" si="14"/>
        <v>0</v>
      </c>
      <c r="J66" s="30">
        <f t="shared" ref="J66:J72" si="20">INT(I66)</f>
        <v>0</v>
      </c>
      <c r="K66" s="26">
        <f t="shared" ref="K66:K72" si="21">I66-J66</f>
        <v>0</v>
      </c>
    </row>
    <row r="67" spans="2:11" x14ac:dyDescent="0.3">
      <c r="B67" s="208"/>
      <c r="C67" s="197"/>
      <c r="D67" s="64"/>
      <c r="E67" s="64"/>
      <c r="F67" s="37">
        <f t="shared" si="19"/>
        <v>0</v>
      </c>
      <c r="G67" s="112">
        <v>3.3000000000000002E-2</v>
      </c>
      <c r="H67" s="31">
        <f t="shared" ref="H67:H72" si="22">G67*F67</f>
        <v>0</v>
      </c>
      <c r="I67" s="24">
        <f t="shared" si="14"/>
        <v>0</v>
      </c>
      <c r="J67" s="30">
        <f t="shared" si="20"/>
        <v>0</v>
      </c>
      <c r="K67" s="26">
        <f t="shared" si="21"/>
        <v>0</v>
      </c>
    </row>
    <row r="68" spans="2:11" x14ac:dyDescent="0.3">
      <c r="B68" s="208"/>
      <c r="C68" s="197"/>
      <c r="D68" s="64"/>
      <c r="E68" s="64"/>
      <c r="F68" s="37">
        <f t="shared" si="19"/>
        <v>0</v>
      </c>
      <c r="G68" s="112">
        <v>3.3000000000000002E-2</v>
      </c>
      <c r="H68" s="31">
        <f t="shared" si="22"/>
        <v>0</v>
      </c>
      <c r="I68" s="24">
        <f t="shared" si="14"/>
        <v>0</v>
      </c>
      <c r="J68" s="30">
        <f t="shared" si="20"/>
        <v>0</v>
      </c>
      <c r="K68" s="26">
        <f t="shared" si="21"/>
        <v>0</v>
      </c>
    </row>
    <row r="69" spans="2:11" x14ac:dyDescent="0.3">
      <c r="B69" s="208"/>
      <c r="C69" s="197"/>
      <c r="D69" s="64"/>
      <c r="E69" s="64"/>
      <c r="F69" s="37">
        <f t="shared" si="19"/>
        <v>0</v>
      </c>
      <c r="G69" s="112">
        <v>3.3000000000000002E-2</v>
      </c>
      <c r="H69" s="31">
        <f t="shared" si="22"/>
        <v>0</v>
      </c>
      <c r="I69" s="24">
        <f t="shared" si="14"/>
        <v>0</v>
      </c>
      <c r="J69" s="30">
        <f t="shared" si="20"/>
        <v>0</v>
      </c>
      <c r="K69" s="26">
        <f t="shared" si="21"/>
        <v>0</v>
      </c>
    </row>
    <row r="70" spans="2:11" x14ac:dyDescent="0.3">
      <c r="B70" s="208"/>
      <c r="C70" s="197"/>
      <c r="D70" s="64"/>
      <c r="E70" s="64"/>
      <c r="F70" s="37">
        <f t="shared" si="19"/>
        <v>0</v>
      </c>
      <c r="G70" s="112">
        <v>3.3000000000000002E-2</v>
      </c>
      <c r="H70" s="31">
        <f t="shared" si="22"/>
        <v>0</v>
      </c>
      <c r="I70" s="24">
        <f t="shared" si="14"/>
        <v>0</v>
      </c>
      <c r="J70" s="30">
        <f t="shared" si="20"/>
        <v>0</v>
      </c>
      <c r="K70" s="26">
        <f t="shared" si="21"/>
        <v>0</v>
      </c>
    </row>
    <row r="71" spans="2:11" x14ac:dyDescent="0.3">
      <c r="B71" s="208"/>
      <c r="C71" s="197"/>
      <c r="D71" s="64"/>
      <c r="E71" s="64"/>
      <c r="F71" s="37">
        <f t="shared" si="19"/>
        <v>0</v>
      </c>
      <c r="G71" s="112">
        <v>3.3000000000000002E-2</v>
      </c>
      <c r="H71" s="31">
        <f t="shared" si="22"/>
        <v>0</v>
      </c>
      <c r="I71" s="24">
        <f t="shared" si="14"/>
        <v>0</v>
      </c>
      <c r="J71" s="30">
        <f t="shared" si="20"/>
        <v>0</v>
      </c>
      <c r="K71" s="26">
        <f t="shared" si="21"/>
        <v>0</v>
      </c>
    </row>
    <row r="72" spans="2:11" x14ac:dyDescent="0.3">
      <c r="B72" s="208"/>
      <c r="C72" s="197"/>
      <c r="D72" s="64"/>
      <c r="E72" s="64"/>
      <c r="F72" s="37">
        <f t="shared" si="19"/>
        <v>0</v>
      </c>
      <c r="G72" s="112">
        <v>3.3000000000000002E-2</v>
      </c>
      <c r="H72" s="31">
        <f t="shared" si="22"/>
        <v>0</v>
      </c>
      <c r="I72" s="24">
        <f t="shared" si="14"/>
        <v>0</v>
      </c>
      <c r="J72" s="30">
        <f t="shared" si="20"/>
        <v>0</v>
      </c>
      <c r="K72" s="26">
        <f t="shared" si="21"/>
        <v>0</v>
      </c>
    </row>
    <row r="73" spans="2:11" x14ac:dyDescent="0.3">
      <c r="B73" s="208"/>
      <c r="C73" s="197"/>
      <c r="D73" s="64"/>
      <c r="E73" s="64"/>
      <c r="F73" s="37">
        <f t="shared" si="15"/>
        <v>0</v>
      </c>
      <c r="G73" s="112">
        <v>3.3000000000000002E-2</v>
      </c>
      <c r="H73" s="31">
        <f>G73*F73</f>
        <v>0</v>
      </c>
      <c r="I73" s="24">
        <f t="shared" si="14"/>
        <v>0</v>
      </c>
      <c r="J73" s="30">
        <f t="shared" si="16"/>
        <v>0</v>
      </c>
      <c r="K73" s="26">
        <f t="shared" si="17"/>
        <v>0</v>
      </c>
    </row>
    <row r="74" spans="2:11" ht="15" thickBot="1" x14ac:dyDescent="0.35">
      <c r="B74" s="208"/>
      <c r="C74" s="198"/>
      <c r="D74" s="64"/>
      <c r="E74" s="64"/>
      <c r="F74" s="37">
        <f t="shared" si="15"/>
        <v>0</v>
      </c>
      <c r="G74" s="112">
        <v>3.3000000000000002E-2</v>
      </c>
      <c r="H74" s="31">
        <f>G74*F74</f>
        <v>0</v>
      </c>
      <c r="I74" s="24">
        <f t="shared" si="14"/>
        <v>0</v>
      </c>
      <c r="J74" s="30">
        <f t="shared" si="16"/>
        <v>0</v>
      </c>
      <c r="K74" s="26">
        <f t="shared" si="17"/>
        <v>0</v>
      </c>
    </row>
    <row r="75" spans="2:11" ht="15" thickBot="1" x14ac:dyDescent="0.35">
      <c r="B75" s="208"/>
      <c r="C75" s="55"/>
      <c r="D75" s="23"/>
      <c r="E75" s="61" t="s">
        <v>44</v>
      </c>
      <c r="F75" s="40">
        <f>SUM(F60:F74)</f>
        <v>0</v>
      </c>
      <c r="G75" s="38" t="s">
        <v>37</v>
      </c>
      <c r="H75" s="39">
        <f>SUM(H60:H74)</f>
        <v>0</v>
      </c>
      <c r="I75" s="24"/>
      <c r="J75" s="24"/>
      <c r="K75" s="32">
        <f>SUM(K60:K74)</f>
        <v>0</v>
      </c>
    </row>
    <row r="76" spans="2:11" x14ac:dyDescent="0.3">
      <c r="B76" s="208"/>
      <c r="C76" s="203" t="s">
        <v>39</v>
      </c>
      <c r="D76" s="203"/>
      <c r="E76" s="204"/>
      <c r="F76" s="50">
        <f>ROUNDDOWN(SUM(K60:K74),0)</f>
        <v>0</v>
      </c>
      <c r="G76" s="25" t="s">
        <v>37</v>
      </c>
      <c r="H76" s="41">
        <f>ROUNDDOWN(SUM(K60:K74),0)*G60</f>
        <v>0</v>
      </c>
      <c r="I76" s="24"/>
    </row>
    <row r="77" spans="2:11" x14ac:dyDescent="0.3">
      <c r="B77" s="208"/>
      <c r="C77" s="196" t="s">
        <v>57</v>
      </c>
      <c r="D77" s="168"/>
      <c r="E77" s="168"/>
      <c r="F77" s="37">
        <f>J77</f>
        <v>0</v>
      </c>
      <c r="G77" s="35">
        <v>2.5000000000000001E-2</v>
      </c>
      <c r="H77" s="31">
        <f>G77*F77</f>
        <v>0</v>
      </c>
      <c r="I77" s="24">
        <f t="shared" si="14"/>
        <v>0</v>
      </c>
      <c r="J77" s="30">
        <f>INT(I77)</f>
        <v>0</v>
      </c>
      <c r="K77" s="26">
        <f>I77-J77</f>
        <v>0</v>
      </c>
    </row>
    <row r="78" spans="2:11" x14ac:dyDescent="0.3">
      <c r="B78" s="208"/>
      <c r="C78" s="197"/>
      <c r="D78" s="168"/>
      <c r="E78" s="168"/>
      <c r="F78" s="37">
        <f>J78</f>
        <v>0</v>
      </c>
      <c r="G78" s="112">
        <v>2.5000000000000001E-2</v>
      </c>
      <c r="H78" s="31">
        <f>G78*F78</f>
        <v>0</v>
      </c>
      <c r="I78" s="24">
        <f t="shared" si="14"/>
        <v>0</v>
      </c>
      <c r="J78" s="30">
        <f>INT(I78)</f>
        <v>0</v>
      </c>
      <c r="K78" s="26">
        <f>I78-J78</f>
        <v>0</v>
      </c>
    </row>
    <row r="79" spans="2:11" x14ac:dyDescent="0.3">
      <c r="B79" s="208"/>
      <c r="C79" s="197"/>
      <c r="D79" s="64"/>
      <c r="E79" s="64"/>
      <c r="F79" s="37">
        <f t="shared" ref="F79:F91" si="23">J79</f>
        <v>0</v>
      </c>
      <c r="G79" s="112">
        <v>2.5000000000000001E-2</v>
      </c>
      <c r="H79" s="31">
        <f>G79*F79</f>
        <v>0</v>
      </c>
      <c r="I79" s="24">
        <f t="shared" si="14"/>
        <v>0</v>
      </c>
      <c r="J79" s="30">
        <f t="shared" ref="J79:J91" si="24">INT(I79)</f>
        <v>0</v>
      </c>
      <c r="K79" s="26">
        <f t="shared" ref="K79:K91" si="25">I79-J79</f>
        <v>0</v>
      </c>
    </row>
    <row r="80" spans="2:11" x14ac:dyDescent="0.3">
      <c r="B80" s="208"/>
      <c r="C80" s="197"/>
      <c r="D80" s="64"/>
      <c r="E80" s="64"/>
      <c r="F80" s="37">
        <f t="shared" si="23"/>
        <v>0</v>
      </c>
      <c r="G80" s="112">
        <v>2.5000000000000001E-2</v>
      </c>
      <c r="H80" s="31">
        <f t="shared" ref="H80:H88" si="26">G80*F80</f>
        <v>0</v>
      </c>
      <c r="I80" s="24">
        <f t="shared" si="14"/>
        <v>0</v>
      </c>
      <c r="J80" s="30">
        <f t="shared" si="24"/>
        <v>0</v>
      </c>
      <c r="K80" s="26">
        <f t="shared" si="25"/>
        <v>0</v>
      </c>
    </row>
    <row r="81" spans="2:11" x14ac:dyDescent="0.3">
      <c r="B81" s="208"/>
      <c r="C81" s="197"/>
      <c r="D81" s="64"/>
      <c r="E81" s="64"/>
      <c r="F81" s="37">
        <f t="shared" si="23"/>
        <v>0</v>
      </c>
      <c r="G81" s="112">
        <v>2.5000000000000001E-2</v>
      </c>
      <c r="H81" s="31">
        <f t="shared" si="26"/>
        <v>0</v>
      </c>
      <c r="I81" s="24">
        <f t="shared" si="14"/>
        <v>0</v>
      </c>
      <c r="J81" s="30">
        <f t="shared" si="24"/>
        <v>0</v>
      </c>
      <c r="K81" s="26">
        <f t="shared" si="25"/>
        <v>0</v>
      </c>
    </row>
    <row r="82" spans="2:11" x14ac:dyDescent="0.3">
      <c r="B82" s="208"/>
      <c r="C82" s="197"/>
      <c r="D82" s="64"/>
      <c r="E82" s="64"/>
      <c r="F82" s="37">
        <f t="shared" ref="F82:F88" si="27">J82</f>
        <v>0</v>
      </c>
      <c r="G82" s="112">
        <v>2.5000000000000001E-2</v>
      </c>
      <c r="H82" s="31">
        <f t="shared" si="26"/>
        <v>0</v>
      </c>
      <c r="I82" s="24">
        <f t="shared" si="14"/>
        <v>0</v>
      </c>
      <c r="J82" s="30">
        <f t="shared" ref="J82:J88" si="28">INT(I82)</f>
        <v>0</v>
      </c>
      <c r="K82" s="26">
        <f t="shared" ref="K82:K88" si="29">I82-J82</f>
        <v>0</v>
      </c>
    </row>
    <row r="83" spans="2:11" x14ac:dyDescent="0.3">
      <c r="B83" s="208"/>
      <c r="C83" s="197"/>
      <c r="D83" s="64"/>
      <c r="E83" s="64"/>
      <c r="F83" s="37">
        <f t="shared" si="27"/>
        <v>0</v>
      </c>
      <c r="G83" s="112">
        <v>2.5000000000000001E-2</v>
      </c>
      <c r="H83" s="31">
        <f t="shared" si="26"/>
        <v>0</v>
      </c>
      <c r="I83" s="24">
        <f t="shared" si="14"/>
        <v>0</v>
      </c>
      <c r="J83" s="30">
        <f t="shared" si="28"/>
        <v>0</v>
      </c>
      <c r="K83" s="26">
        <f t="shared" si="29"/>
        <v>0</v>
      </c>
    </row>
    <row r="84" spans="2:11" x14ac:dyDescent="0.3">
      <c r="B84" s="208"/>
      <c r="C84" s="197"/>
      <c r="D84" s="64"/>
      <c r="E84" s="64"/>
      <c r="F84" s="37">
        <f t="shared" si="27"/>
        <v>0</v>
      </c>
      <c r="G84" s="112">
        <v>2.5000000000000001E-2</v>
      </c>
      <c r="H84" s="31">
        <f t="shared" si="26"/>
        <v>0</v>
      </c>
      <c r="I84" s="24">
        <f t="shared" si="14"/>
        <v>0</v>
      </c>
      <c r="J84" s="30">
        <f t="shared" si="28"/>
        <v>0</v>
      </c>
      <c r="K84" s="26">
        <f t="shared" si="29"/>
        <v>0</v>
      </c>
    </row>
    <row r="85" spans="2:11" x14ac:dyDescent="0.3">
      <c r="B85" s="208"/>
      <c r="C85" s="197"/>
      <c r="D85" s="64"/>
      <c r="E85" s="64"/>
      <c r="F85" s="37">
        <f t="shared" si="27"/>
        <v>0</v>
      </c>
      <c r="G85" s="112">
        <v>2.5000000000000001E-2</v>
      </c>
      <c r="H85" s="31">
        <f t="shared" si="26"/>
        <v>0</v>
      </c>
      <c r="I85" s="24">
        <f t="shared" si="14"/>
        <v>0</v>
      </c>
      <c r="J85" s="30">
        <f t="shared" si="28"/>
        <v>0</v>
      </c>
      <c r="K85" s="26">
        <f t="shared" si="29"/>
        <v>0</v>
      </c>
    </row>
    <row r="86" spans="2:11" x14ac:dyDescent="0.3">
      <c r="B86" s="208"/>
      <c r="C86" s="197"/>
      <c r="D86" s="64"/>
      <c r="E86" s="64"/>
      <c r="F86" s="37">
        <f t="shared" si="27"/>
        <v>0</v>
      </c>
      <c r="G86" s="112">
        <v>2.5000000000000001E-2</v>
      </c>
      <c r="H86" s="31">
        <f t="shared" si="26"/>
        <v>0</v>
      </c>
      <c r="I86" s="24">
        <f t="shared" si="14"/>
        <v>0</v>
      </c>
      <c r="J86" s="30">
        <f t="shared" si="28"/>
        <v>0</v>
      </c>
      <c r="K86" s="26">
        <f t="shared" si="29"/>
        <v>0</v>
      </c>
    </row>
    <row r="87" spans="2:11" x14ac:dyDescent="0.3">
      <c r="B87" s="208"/>
      <c r="C87" s="197"/>
      <c r="D87" s="64"/>
      <c r="E87" s="64"/>
      <c r="F87" s="37">
        <f t="shared" si="27"/>
        <v>0</v>
      </c>
      <c r="G87" s="112">
        <v>2.5000000000000001E-2</v>
      </c>
      <c r="H87" s="31">
        <f t="shared" si="26"/>
        <v>0</v>
      </c>
      <c r="I87" s="24">
        <f t="shared" si="14"/>
        <v>0</v>
      </c>
      <c r="J87" s="30">
        <f t="shared" si="28"/>
        <v>0</v>
      </c>
      <c r="K87" s="26">
        <f t="shared" si="29"/>
        <v>0</v>
      </c>
    </row>
    <row r="88" spans="2:11" x14ac:dyDescent="0.3">
      <c r="B88" s="208"/>
      <c r="C88" s="197"/>
      <c r="D88" s="64"/>
      <c r="E88" s="64"/>
      <c r="F88" s="37">
        <f t="shared" si="27"/>
        <v>0</v>
      </c>
      <c r="G88" s="112">
        <v>2.5000000000000001E-2</v>
      </c>
      <c r="H88" s="31">
        <f t="shared" si="26"/>
        <v>0</v>
      </c>
      <c r="I88" s="24">
        <f t="shared" si="14"/>
        <v>0</v>
      </c>
      <c r="J88" s="30">
        <f t="shared" si="28"/>
        <v>0</v>
      </c>
      <c r="K88" s="26">
        <f t="shared" si="29"/>
        <v>0</v>
      </c>
    </row>
    <row r="89" spans="2:11" x14ac:dyDescent="0.3">
      <c r="B89" s="208"/>
      <c r="C89" s="197"/>
      <c r="D89" s="64"/>
      <c r="E89" s="64"/>
      <c r="F89" s="37">
        <f t="shared" si="23"/>
        <v>0</v>
      </c>
      <c r="G89" s="112">
        <v>2.5000000000000001E-2</v>
      </c>
      <c r="H89" s="31">
        <f t="shared" ref="H89" si="30">G89*F89</f>
        <v>0</v>
      </c>
      <c r="I89" s="24">
        <f t="shared" si="14"/>
        <v>0</v>
      </c>
      <c r="J89" s="30">
        <f t="shared" si="24"/>
        <v>0</v>
      </c>
      <c r="K89" s="26">
        <f t="shared" si="25"/>
        <v>0</v>
      </c>
    </row>
    <row r="90" spans="2:11" x14ac:dyDescent="0.3">
      <c r="B90" s="208"/>
      <c r="C90" s="197"/>
      <c r="D90" s="64"/>
      <c r="E90" s="64"/>
      <c r="F90" s="37">
        <f t="shared" si="23"/>
        <v>0</v>
      </c>
      <c r="G90" s="112">
        <v>2.5000000000000001E-2</v>
      </c>
      <c r="H90" s="31">
        <f>G90*F90</f>
        <v>0</v>
      </c>
      <c r="I90" s="24">
        <f t="shared" si="14"/>
        <v>0</v>
      </c>
      <c r="J90" s="30">
        <f t="shared" si="24"/>
        <v>0</v>
      </c>
      <c r="K90" s="26">
        <f t="shared" si="25"/>
        <v>0</v>
      </c>
    </row>
    <row r="91" spans="2:11" ht="15" thickBot="1" x14ac:dyDescent="0.35">
      <c r="B91" s="208"/>
      <c r="C91" s="198"/>
      <c r="D91" s="64"/>
      <c r="E91" s="64"/>
      <c r="F91" s="37">
        <f t="shared" si="23"/>
        <v>0</v>
      </c>
      <c r="G91" s="112">
        <v>2.5000000000000001E-2</v>
      </c>
      <c r="H91" s="31">
        <f>G91*F91</f>
        <v>0</v>
      </c>
      <c r="I91" s="24">
        <f t="shared" si="14"/>
        <v>0</v>
      </c>
      <c r="J91" s="30">
        <f t="shared" si="24"/>
        <v>0</v>
      </c>
      <c r="K91" s="26">
        <f t="shared" si="25"/>
        <v>0</v>
      </c>
    </row>
    <row r="92" spans="2:11" ht="15" thickBot="1" x14ac:dyDescent="0.35">
      <c r="B92" s="208"/>
      <c r="C92" s="55"/>
      <c r="D92" s="23"/>
      <c r="E92" s="61" t="s">
        <v>44</v>
      </c>
      <c r="F92" s="40">
        <f>SUM(F77:F91)</f>
        <v>0</v>
      </c>
      <c r="G92" s="38" t="s">
        <v>37</v>
      </c>
      <c r="H92" s="39">
        <f>SUM(H77:H91)</f>
        <v>0</v>
      </c>
      <c r="I92" s="24"/>
      <c r="J92" s="24"/>
      <c r="K92" s="32">
        <f>SUM(K77:K91)</f>
        <v>0</v>
      </c>
    </row>
    <row r="93" spans="2:11" x14ac:dyDescent="0.3">
      <c r="B93" s="209"/>
      <c r="C93" s="203" t="s">
        <v>39</v>
      </c>
      <c r="D93" s="203"/>
      <c r="E93" s="204"/>
      <c r="F93" s="50">
        <f>ROUNDDOWN(SUM(K77:K91),0)</f>
        <v>0</v>
      </c>
      <c r="G93" s="25" t="s">
        <v>37</v>
      </c>
      <c r="H93" s="41">
        <f>ROUNDDOWN(SUM(K77:K91),0)*G77</f>
        <v>0</v>
      </c>
      <c r="I93" s="24"/>
    </row>
    <row r="94" spans="2:11" x14ac:dyDescent="0.3">
      <c r="B94" s="207" t="s">
        <v>8</v>
      </c>
      <c r="C94" s="196" t="s">
        <v>58</v>
      </c>
      <c r="D94" s="168"/>
      <c r="E94" s="168"/>
      <c r="F94" s="37">
        <f>J94</f>
        <v>0</v>
      </c>
      <c r="G94" s="35">
        <v>1.6E-2</v>
      </c>
      <c r="H94" s="31">
        <f>G94*F94</f>
        <v>0</v>
      </c>
      <c r="I94" s="24">
        <f t="shared" si="14"/>
        <v>0</v>
      </c>
      <c r="J94" s="30">
        <f>INT(I94)</f>
        <v>0</v>
      </c>
      <c r="K94" s="26">
        <f>I94-J94</f>
        <v>0</v>
      </c>
    </row>
    <row r="95" spans="2:11" x14ac:dyDescent="0.3">
      <c r="B95" s="208"/>
      <c r="C95" s="197"/>
      <c r="D95" s="168"/>
      <c r="E95" s="168"/>
      <c r="F95" s="37">
        <f>J95</f>
        <v>0</v>
      </c>
      <c r="G95" s="112">
        <v>1.6E-2</v>
      </c>
      <c r="H95" s="31">
        <f>G95*F95</f>
        <v>0</v>
      </c>
      <c r="I95" s="24">
        <f t="shared" si="14"/>
        <v>0</v>
      </c>
      <c r="J95" s="30">
        <f>INT(I95)</f>
        <v>0</v>
      </c>
      <c r="K95" s="26">
        <f>I95-J95</f>
        <v>0</v>
      </c>
    </row>
    <row r="96" spans="2:11" x14ac:dyDescent="0.3">
      <c r="B96" s="208"/>
      <c r="C96" s="197"/>
      <c r="D96" s="64"/>
      <c r="E96" s="64"/>
      <c r="F96" s="37">
        <f>J96</f>
        <v>0</v>
      </c>
      <c r="G96" s="112">
        <v>1.6E-2</v>
      </c>
      <c r="H96" s="31">
        <f>G96*F96</f>
        <v>0</v>
      </c>
      <c r="I96" s="24">
        <f t="shared" si="14"/>
        <v>0</v>
      </c>
      <c r="J96" s="30">
        <f t="shared" ref="J96:J108" si="31">INT(I96)</f>
        <v>0</v>
      </c>
      <c r="K96" s="26">
        <f t="shared" ref="K96:K108" si="32">I96-J96</f>
        <v>0</v>
      </c>
    </row>
    <row r="97" spans="2:11" x14ac:dyDescent="0.3">
      <c r="B97" s="208"/>
      <c r="C97" s="197"/>
      <c r="D97" s="64"/>
      <c r="E97" s="64"/>
      <c r="F97" s="37">
        <f t="shared" ref="F97:F100" si="33">J97</f>
        <v>0</v>
      </c>
      <c r="G97" s="112">
        <v>1.6E-2</v>
      </c>
      <c r="H97" s="31">
        <f t="shared" ref="H97:H100" si="34">G97*F97</f>
        <v>0</v>
      </c>
      <c r="I97" s="24">
        <f t="shared" si="14"/>
        <v>0</v>
      </c>
      <c r="J97" s="30">
        <f t="shared" si="31"/>
        <v>0</v>
      </c>
      <c r="K97" s="26">
        <f t="shared" si="32"/>
        <v>0</v>
      </c>
    </row>
    <row r="98" spans="2:11" x14ac:dyDescent="0.3">
      <c r="B98" s="208"/>
      <c r="C98" s="197"/>
      <c r="D98" s="64"/>
      <c r="E98" s="64"/>
      <c r="F98" s="37">
        <f t="shared" si="33"/>
        <v>0</v>
      </c>
      <c r="G98" s="112">
        <v>1.6E-2</v>
      </c>
      <c r="H98" s="31">
        <f t="shared" si="34"/>
        <v>0</v>
      </c>
      <c r="I98" s="24">
        <f t="shared" si="14"/>
        <v>0</v>
      </c>
      <c r="J98" s="30">
        <f t="shared" si="31"/>
        <v>0</v>
      </c>
      <c r="K98" s="26">
        <f t="shared" si="32"/>
        <v>0</v>
      </c>
    </row>
    <row r="99" spans="2:11" x14ac:dyDescent="0.3">
      <c r="B99" s="208"/>
      <c r="C99" s="197"/>
      <c r="D99" s="64"/>
      <c r="E99" s="64"/>
      <c r="F99" s="37">
        <f t="shared" si="33"/>
        <v>0</v>
      </c>
      <c r="G99" s="112">
        <v>1.6E-2</v>
      </c>
      <c r="H99" s="31">
        <f t="shared" si="34"/>
        <v>0</v>
      </c>
      <c r="I99" s="24">
        <f t="shared" si="14"/>
        <v>0</v>
      </c>
      <c r="J99" s="30">
        <f t="shared" si="31"/>
        <v>0</v>
      </c>
      <c r="K99" s="26">
        <f t="shared" si="32"/>
        <v>0</v>
      </c>
    </row>
    <row r="100" spans="2:11" x14ac:dyDescent="0.3">
      <c r="B100" s="208"/>
      <c r="C100" s="197"/>
      <c r="D100" s="64"/>
      <c r="E100" s="64"/>
      <c r="F100" s="37">
        <f t="shared" si="33"/>
        <v>0</v>
      </c>
      <c r="G100" s="112">
        <v>1.6E-2</v>
      </c>
      <c r="H100" s="31">
        <f t="shared" si="34"/>
        <v>0</v>
      </c>
      <c r="I100" s="24">
        <f t="shared" si="14"/>
        <v>0</v>
      </c>
      <c r="J100" s="30">
        <f t="shared" ref="J100:J106" si="35">INT(I100)</f>
        <v>0</v>
      </c>
      <c r="K100" s="26">
        <f t="shared" ref="K100:K106" si="36">I100-J100</f>
        <v>0</v>
      </c>
    </row>
    <row r="101" spans="2:11" x14ac:dyDescent="0.3">
      <c r="B101" s="208"/>
      <c r="C101" s="197"/>
      <c r="D101" s="64"/>
      <c r="E101" s="64"/>
      <c r="F101" s="37">
        <f t="shared" ref="F101:F106" si="37">J101</f>
        <v>0</v>
      </c>
      <c r="G101" s="112">
        <v>1.6E-2</v>
      </c>
      <c r="H101" s="31">
        <f t="shared" ref="H101:H106" si="38">G101*F101</f>
        <v>0</v>
      </c>
      <c r="I101" s="24">
        <f t="shared" si="14"/>
        <v>0</v>
      </c>
      <c r="J101" s="30">
        <f t="shared" si="35"/>
        <v>0</v>
      </c>
      <c r="K101" s="26">
        <f t="shared" si="36"/>
        <v>0</v>
      </c>
    </row>
    <row r="102" spans="2:11" x14ac:dyDescent="0.3">
      <c r="B102" s="208"/>
      <c r="C102" s="197"/>
      <c r="D102" s="64"/>
      <c r="E102" s="64"/>
      <c r="F102" s="37">
        <f t="shared" si="37"/>
        <v>0</v>
      </c>
      <c r="G102" s="112">
        <v>1.6E-2</v>
      </c>
      <c r="H102" s="31">
        <f t="shared" si="38"/>
        <v>0</v>
      </c>
      <c r="I102" s="24">
        <f t="shared" si="14"/>
        <v>0</v>
      </c>
      <c r="J102" s="30">
        <f t="shared" si="35"/>
        <v>0</v>
      </c>
      <c r="K102" s="26">
        <f t="shared" si="36"/>
        <v>0</v>
      </c>
    </row>
    <row r="103" spans="2:11" x14ac:dyDescent="0.3">
      <c r="B103" s="208"/>
      <c r="C103" s="197"/>
      <c r="D103" s="64"/>
      <c r="E103" s="64"/>
      <c r="F103" s="37">
        <f t="shared" si="37"/>
        <v>0</v>
      </c>
      <c r="G103" s="112">
        <v>1.6E-2</v>
      </c>
      <c r="H103" s="31">
        <f t="shared" si="38"/>
        <v>0</v>
      </c>
      <c r="I103" s="24">
        <f t="shared" si="14"/>
        <v>0</v>
      </c>
      <c r="J103" s="30">
        <f t="shared" si="35"/>
        <v>0</v>
      </c>
      <c r="K103" s="26">
        <f t="shared" si="36"/>
        <v>0</v>
      </c>
    </row>
    <row r="104" spans="2:11" x14ac:dyDescent="0.3">
      <c r="B104" s="208"/>
      <c r="C104" s="197"/>
      <c r="D104" s="64"/>
      <c r="E104" s="64"/>
      <c r="F104" s="37">
        <f t="shared" si="37"/>
        <v>0</v>
      </c>
      <c r="G104" s="112">
        <v>1.6E-2</v>
      </c>
      <c r="H104" s="31">
        <f t="shared" si="38"/>
        <v>0</v>
      </c>
      <c r="I104" s="24">
        <f t="shared" si="14"/>
        <v>0</v>
      </c>
      <c r="J104" s="30">
        <f t="shared" si="35"/>
        <v>0</v>
      </c>
      <c r="K104" s="26">
        <f t="shared" si="36"/>
        <v>0</v>
      </c>
    </row>
    <row r="105" spans="2:11" x14ac:dyDescent="0.3">
      <c r="B105" s="208"/>
      <c r="C105" s="197"/>
      <c r="D105" s="64"/>
      <c r="E105" s="64"/>
      <c r="F105" s="37">
        <f t="shared" si="37"/>
        <v>0</v>
      </c>
      <c r="G105" s="112">
        <v>1.6E-2</v>
      </c>
      <c r="H105" s="31">
        <f t="shared" si="38"/>
        <v>0</v>
      </c>
      <c r="I105" s="24">
        <f t="shared" si="14"/>
        <v>0</v>
      </c>
      <c r="J105" s="30">
        <f t="shared" si="35"/>
        <v>0</v>
      </c>
      <c r="K105" s="26">
        <f t="shared" si="36"/>
        <v>0</v>
      </c>
    </row>
    <row r="106" spans="2:11" x14ac:dyDescent="0.3">
      <c r="B106" s="208"/>
      <c r="C106" s="197"/>
      <c r="D106" s="64"/>
      <c r="E106" s="64"/>
      <c r="F106" s="37">
        <f t="shared" si="37"/>
        <v>0</v>
      </c>
      <c r="G106" s="112">
        <v>1.6E-2</v>
      </c>
      <c r="H106" s="31">
        <f t="shared" si="38"/>
        <v>0</v>
      </c>
      <c r="I106" s="24">
        <f t="shared" si="14"/>
        <v>0</v>
      </c>
      <c r="J106" s="30">
        <f t="shared" si="35"/>
        <v>0</v>
      </c>
      <c r="K106" s="26">
        <f t="shared" si="36"/>
        <v>0</v>
      </c>
    </row>
    <row r="107" spans="2:11" x14ac:dyDescent="0.3">
      <c r="B107" s="208"/>
      <c r="C107" s="197"/>
      <c r="D107" s="64"/>
      <c r="E107" s="64"/>
      <c r="F107" s="37">
        <f>J107</f>
        <v>0</v>
      </c>
      <c r="G107" s="112">
        <v>1.6E-2</v>
      </c>
      <c r="H107" s="31">
        <f>G107*F107</f>
        <v>0</v>
      </c>
      <c r="I107" s="24">
        <f t="shared" si="14"/>
        <v>0</v>
      </c>
      <c r="J107" s="30">
        <f t="shared" si="31"/>
        <v>0</v>
      </c>
      <c r="K107" s="26">
        <f t="shared" si="32"/>
        <v>0</v>
      </c>
    </row>
    <row r="108" spans="2:11" ht="15" thickBot="1" x14ac:dyDescent="0.35">
      <c r="B108" s="208"/>
      <c r="C108" s="198"/>
      <c r="D108" s="64"/>
      <c r="E108" s="64"/>
      <c r="F108" s="37">
        <f>J108</f>
        <v>0</v>
      </c>
      <c r="G108" s="112">
        <v>1.6E-2</v>
      </c>
      <c r="H108" s="31">
        <f>G108*F108</f>
        <v>0</v>
      </c>
      <c r="I108" s="24">
        <f t="shared" si="14"/>
        <v>0</v>
      </c>
      <c r="J108" s="30">
        <f t="shared" si="31"/>
        <v>0</v>
      </c>
      <c r="K108" s="26">
        <f t="shared" si="32"/>
        <v>0</v>
      </c>
    </row>
    <row r="109" spans="2:11" ht="15" thickBot="1" x14ac:dyDescent="0.35">
      <c r="B109" s="208"/>
      <c r="C109" s="55"/>
      <c r="D109" s="23"/>
      <c r="E109" s="61" t="s">
        <v>44</v>
      </c>
      <c r="F109" s="40">
        <f>SUM(F94:F108)</f>
        <v>0</v>
      </c>
      <c r="G109" s="38" t="s">
        <v>37</v>
      </c>
      <c r="H109" s="39">
        <f>SUM(H94:H108)</f>
        <v>0</v>
      </c>
      <c r="I109" s="24"/>
      <c r="J109" s="24"/>
      <c r="K109" s="32">
        <f>SUM(K94:K108)</f>
        <v>0</v>
      </c>
    </row>
    <row r="110" spans="2:11" x14ac:dyDescent="0.3">
      <c r="B110" s="208"/>
      <c r="C110" s="203" t="s">
        <v>39</v>
      </c>
      <c r="D110" s="203"/>
      <c r="E110" s="204"/>
      <c r="F110" s="50">
        <f>ROUNDDOWN(SUM(K94:K108),0)</f>
        <v>0</v>
      </c>
      <c r="G110" s="25" t="s">
        <v>37</v>
      </c>
      <c r="H110" s="41">
        <f>ROUNDDOWN(SUM(K94:K108),0)*G94</f>
        <v>0</v>
      </c>
      <c r="I110" s="24"/>
    </row>
    <row r="111" spans="2:11" x14ac:dyDescent="0.3">
      <c r="B111" s="208"/>
      <c r="C111" s="196" t="s">
        <v>57</v>
      </c>
      <c r="D111" s="168"/>
      <c r="E111" s="168"/>
      <c r="F111" s="37">
        <f>J111</f>
        <v>0</v>
      </c>
      <c r="G111" s="35">
        <v>1.4E-2</v>
      </c>
      <c r="H111" s="31">
        <f>G111*F111</f>
        <v>0</v>
      </c>
      <c r="I111" s="24">
        <f t="shared" si="14"/>
        <v>0</v>
      </c>
      <c r="J111" s="30">
        <f>INT(I111)</f>
        <v>0</v>
      </c>
      <c r="K111" s="26">
        <f>I111-J111</f>
        <v>0</v>
      </c>
    </row>
    <row r="112" spans="2:11" x14ac:dyDescent="0.3">
      <c r="B112" s="208"/>
      <c r="C112" s="197"/>
      <c r="D112" s="168"/>
      <c r="E112" s="168"/>
      <c r="F112" s="37">
        <f>J112</f>
        <v>0</v>
      </c>
      <c r="G112" s="112">
        <v>1.4E-2</v>
      </c>
      <c r="H112" s="31">
        <f>G112*F112</f>
        <v>0</v>
      </c>
      <c r="I112" s="24">
        <f t="shared" si="14"/>
        <v>0</v>
      </c>
      <c r="J112" s="30">
        <f>INT(I112)</f>
        <v>0</v>
      </c>
      <c r="K112" s="26">
        <f>I112-J112</f>
        <v>0</v>
      </c>
    </row>
    <row r="113" spans="2:11" x14ac:dyDescent="0.3">
      <c r="B113" s="208"/>
      <c r="C113" s="197"/>
      <c r="D113" s="64"/>
      <c r="E113" s="64"/>
      <c r="F113" s="37">
        <f>J113</f>
        <v>0</v>
      </c>
      <c r="G113" s="112">
        <v>1.4E-2</v>
      </c>
      <c r="H113" s="31">
        <f>G113*F113</f>
        <v>0</v>
      </c>
      <c r="I113" s="24">
        <f t="shared" si="14"/>
        <v>0</v>
      </c>
      <c r="J113" s="30">
        <f t="shared" ref="J113:J125" si="39">INT(I113)</f>
        <v>0</v>
      </c>
      <c r="K113" s="26">
        <f t="shared" ref="K113:K125" si="40">I113-J113</f>
        <v>0</v>
      </c>
    </row>
    <row r="114" spans="2:11" x14ac:dyDescent="0.3">
      <c r="B114" s="208"/>
      <c r="C114" s="197"/>
      <c r="D114" s="64"/>
      <c r="E114" s="64"/>
      <c r="F114" s="37">
        <f t="shared" ref="F114:F122" si="41">J114</f>
        <v>0</v>
      </c>
      <c r="G114" s="112">
        <v>1.4E-2</v>
      </c>
      <c r="H114" s="31">
        <f t="shared" ref="H114:H122" si="42">G114*F114</f>
        <v>0</v>
      </c>
      <c r="I114" s="24">
        <f t="shared" si="14"/>
        <v>0</v>
      </c>
      <c r="J114" s="30">
        <f t="shared" si="39"/>
        <v>0</v>
      </c>
      <c r="K114" s="26">
        <f t="shared" si="40"/>
        <v>0</v>
      </c>
    </row>
    <row r="115" spans="2:11" x14ac:dyDescent="0.3">
      <c r="B115" s="208"/>
      <c r="C115" s="197"/>
      <c r="D115" s="64"/>
      <c r="E115" s="64"/>
      <c r="F115" s="37">
        <f t="shared" si="41"/>
        <v>0</v>
      </c>
      <c r="G115" s="112">
        <v>1.4E-2</v>
      </c>
      <c r="H115" s="31">
        <f t="shared" si="42"/>
        <v>0</v>
      </c>
      <c r="I115" s="24">
        <f t="shared" si="14"/>
        <v>0</v>
      </c>
      <c r="J115" s="30">
        <f t="shared" si="39"/>
        <v>0</v>
      </c>
      <c r="K115" s="26">
        <f t="shared" si="40"/>
        <v>0</v>
      </c>
    </row>
    <row r="116" spans="2:11" x14ac:dyDescent="0.3">
      <c r="B116" s="208"/>
      <c r="C116" s="197"/>
      <c r="D116" s="64"/>
      <c r="E116" s="64"/>
      <c r="F116" s="37">
        <f t="shared" si="41"/>
        <v>0</v>
      </c>
      <c r="G116" s="112">
        <v>1.4E-2</v>
      </c>
      <c r="H116" s="31">
        <f t="shared" si="42"/>
        <v>0</v>
      </c>
      <c r="I116" s="24">
        <f t="shared" si="14"/>
        <v>0</v>
      </c>
      <c r="J116" s="30">
        <f t="shared" ref="J116:J122" si="43">INT(I116)</f>
        <v>0</v>
      </c>
      <c r="K116" s="26">
        <f t="shared" ref="K116:K122" si="44">I116-J116</f>
        <v>0</v>
      </c>
    </row>
    <row r="117" spans="2:11" x14ac:dyDescent="0.3">
      <c r="B117" s="208"/>
      <c r="C117" s="197"/>
      <c r="D117" s="64"/>
      <c r="E117" s="64"/>
      <c r="F117" s="37">
        <f t="shared" si="41"/>
        <v>0</v>
      </c>
      <c r="G117" s="112">
        <v>1.4E-2</v>
      </c>
      <c r="H117" s="31">
        <f t="shared" si="42"/>
        <v>0</v>
      </c>
      <c r="I117" s="24">
        <f t="shared" si="14"/>
        <v>0</v>
      </c>
      <c r="J117" s="30">
        <f t="shared" si="43"/>
        <v>0</v>
      </c>
      <c r="K117" s="26">
        <f t="shared" si="44"/>
        <v>0</v>
      </c>
    </row>
    <row r="118" spans="2:11" x14ac:dyDescent="0.3">
      <c r="B118" s="208"/>
      <c r="C118" s="197"/>
      <c r="D118" s="64"/>
      <c r="E118" s="64"/>
      <c r="F118" s="37">
        <f t="shared" si="41"/>
        <v>0</v>
      </c>
      <c r="G118" s="112">
        <v>1.4E-2</v>
      </c>
      <c r="H118" s="31">
        <f t="shared" si="42"/>
        <v>0</v>
      </c>
      <c r="I118" s="24">
        <f t="shared" si="14"/>
        <v>0</v>
      </c>
      <c r="J118" s="30">
        <f t="shared" si="43"/>
        <v>0</v>
      </c>
      <c r="K118" s="26">
        <f t="shared" si="44"/>
        <v>0</v>
      </c>
    </row>
    <row r="119" spans="2:11" x14ac:dyDescent="0.3">
      <c r="B119" s="208"/>
      <c r="C119" s="197"/>
      <c r="D119" s="64"/>
      <c r="E119" s="64"/>
      <c r="F119" s="37">
        <f t="shared" si="41"/>
        <v>0</v>
      </c>
      <c r="G119" s="112">
        <v>1.4E-2</v>
      </c>
      <c r="H119" s="31">
        <f t="shared" si="42"/>
        <v>0</v>
      </c>
      <c r="I119" s="24">
        <f t="shared" si="14"/>
        <v>0</v>
      </c>
      <c r="J119" s="30">
        <f t="shared" si="43"/>
        <v>0</v>
      </c>
      <c r="K119" s="26">
        <f t="shared" si="44"/>
        <v>0</v>
      </c>
    </row>
    <row r="120" spans="2:11" x14ac:dyDescent="0.3">
      <c r="B120" s="208"/>
      <c r="C120" s="197"/>
      <c r="D120" s="64"/>
      <c r="E120" s="64"/>
      <c r="F120" s="37">
        <f t="shared" si="41"/>
        <v>0</v>
      </c>
      <c r="G120" s="112">
        <v>1.4E-2</v>
      </c>
      <c r="H120" s="31">
        <f t="shared" si="42"/>
        <v>0</v>
      </c>
      <c r="I120" s="24">
        <f t="shared" si="14"/>
        <v>0</v>
      </c>
      <c r="J120" s="30">
        <f t="shared" si="43"/>
        <v>0</v>
      </c>
      <c r="K120" s="26">
        <f t="shared" si="44"/>
        <v>0</v>
      </c>
    </row>
    <row r="121" spans="2:11" x14ac:dyDescent="0.3">
      <c r="B121" s="208"/>
      <c r="C121" s="197"/>
      <c r="D121" s="64"/>
      <c r="E121" s="64"/>
      <c r="F121" s="37">
        <f t="shared" si="41"/>
        <v>0</v>
      </c>
      <c r="G121" s="112">
        <v>1.4E-2</v>
      </c>
      <c r="H121" s="31">
        <f t="shared" si="42"/>
        <v>0</v>
      </c>
      <c r="I121" s="24">
        <f t="shared" si="14"/>
        <v>0</v>
      </c>
      <c r="J121" s="30">
        <f t="shared" si="43"/>
        <v>0</v>
      </c>
      <c r="K121" s="26">
        <f t="shared" si="44"/>
        <v>0</v>
      </c>
    </row>
    <row r="122" spans="2:11" x14ac:dyDescent="0.3">
      <c r="B122" s="208"/>
      <c r="C122" s="197"/>
      <c r="D122" s="64"/>
      <c r="E122" s="64"/>
      <c r="F122" s="37">
        <f t="shared" si="41"/>
        <v>0</v>
      </c>
      <c r="G122" s="112">
        <v>1.4E-2</v>
      </c>
      <c r="H122" s="31">
        <f t="shared" si="42"/>
        <v>0</v>
      </c>
      <c r="I122" s="24">
        <f t="shared" si="14"/>
        <v>0</v>
      </c>
      <c r="J122" s="30">
        <f t="shared" si="43"/>
        <v>0</v>
      </c>
      <c r="K122" s="26">
        <f t="shared" si="44"/>
        <v>0</v>
      </c>
    </row>
    <row r="123" spans="2:11" x14ac:dyDescent="0.3">
      <c r="B123" s="208"/>
      <c r="C123" s="197"/>
      <c r="D123" s="64"/>
      <c r="E123" s="64"/>
      <c r="F123" s="37">
        <f t="shared" ref="F123" si="45">J123</f>
        <v>0</v>
      </c>
      <c r="G123" s="112">
        <v>1.4E-2</v>
      </c>
      <c r="H123" s="31">
        <f t="shared" ref="H123" si="46">G123*F123</f>
        <v>0</v>
      </c>
      <c r="I123" s="24">
        <f t="shared" si="14"/>
        <v>0</v>
      </c>
      <c r="J123" s="30">
        <f t="shared" si="39"/>
        <v>0</v>
      </c>
      <c r="K123" s="26">
        <f t="shared" si="40"/>
        <v>0</v>
      </c>
    </row>
    <row r="124" spans="2:11" x14ac:dyDescent="0.3">
      <c r="B124" s="208"/>
      <c r="C124" s="197"/>
      <c r="D124" s="64"/>
      <c r="E124" s="64"/>
      <c r="F124" s="37">
        <f>J124</f>
        <v>0</v>
      </c>
      <c r="G124" s="112">
        <v>1.4E-2</v>
      </c>
      <c r="H124" s="31">
        <f>G124*F124</f>
        <v>0</v>
      </c>
      <c r="I124" s="24">
        <f t="shared" si="14"/>
        <v>0</v>
      </c>
      <c r="J124" s="30">
        <f t="shared" si="39"/>
        <v>0</v>
      </c>
      <c r="K124" s="26">
        <f t="shared" si="40"/>
        <v>0</v>
      </c>
    </row>
    <row r="125" spans="2:11" ht="15" thickBot="1" x14ac:dyDescent="0.35">
      <c r="B125" s="208"/>
      <c r="C125" s="198"/>
      <c r="D125" s="64"/>
      <c r="E125" s="64"/>
      <c r="F125" s="37">
        <f>J125</f>
        <v>0</v>
      </c>
      <c r="G125" s="112">
        <v>1.4E-2</v>
      </c>
      <c r="H125" s="31">
        <f>G125*F125</f>
        <v>0</v>
      </c>
      <c r="I125" s="24">
        <f t="shared" ref="I125" si="47">IF((E125-D125)=0,0, (E125+1-D125)/30)</f>
        <v>0</v>
      </c>
      <c r="J125" s="30">
        <f t="shared" si="39"/>
        <v>0</v>
      </c>
      <c r="K125" s="26">
        <f t="shared" si="40"/>
        <v>0</v>
      </c>
    </row>
    <row r="126" spans="2:11" ht="15" thickBot="1" x14ac:dyDescent="0.35">
      <c r="B126" s="208"/>
      <c r="C126" s="55"/>
      <c r="D126" s="23"/>
      <c r="E126" s="61" t="s">
        <v>44</v>
      </c>
      <c r="F126" s="40">
        <f>SUM(F111:F125)</f>
        <v>0</v>
      </c>
      <c r="G126" s="38" t="s">
        <v>37</v>
      </c>
      <c r="H126" s="39">
        <f>SUM(H111:H125)</f>
        <v>0</v>
      </c>
      <c r="I126" s="24"/>
      <c r="J126" s="24"/>
      <c r="K126" s="32">
        <f>SUM(K111:K125)</f>
        <v>0</v>
      </c>
    </row>
    <row r="127" spans="2:11" x14ac:dyDescent="0.3">
      <c r="B127" s="209"/>
      <c r="C127" s="203" t="s">
        <v>39</v>
      </c>
      <c r="D127" s="203"/>
      <c r="E127" s="204"/>
      <c r="F127" s="50">
        <f>ROUNDDOWN(SUM(K111:K125),0)</f>
        <v>0</v>
      </c>
      <c r="G127" s="25" t="s">
        <v>37</v>
      </c>
      <c r="H127" s="49">
        <f>ROUNDDOWN(SUM(K111:K125),0)*G111</f>
        <v>0</v>
      </c>
    </row>
    <row r="128" spans="2:11" ht="15" thickBot="1" x14ac:dyDescent="0.35">
      <c r="B128" s="53"/>
      <c r="I128" s="234" t="str">
        <f>IF(I129&gt;=7.5,"VALOR MAXIMO","VALOR")</f>
        <v>VALOR</v>
      </c>
      <c r="J128" s="235"/>
    </row>
    <row r="129" spans="2:11" ht="18.600000000000001" thickBot="1" x14ac:dyDescent="0.4">
      <c r="F129" s="21"/>
      <c r="H129" s="63">
        <f>H75+H76+H92+H93+H109+H110+H126+H127</f>
        <v>0</v>
      </c>
      <c r="I129" s="246">
        <f>IF(H129&gt;=5.6,"5,6",H129)</f>
        <v>0</v>
      </c>
      <c r="J129" s="184"/>
    </row>
    <row r="130" spans="2:11" x14ac:dyDescent="0.3">
      <c r="F130" s="21"/>
      <c r="H130" s="21"/>
    </row>
    <row r="131" spans="2:11" ht="24" customHeight="1" x14ac:dyDescent="0.3">
      <c r="B131" s="249" t="s">
        <v>51</v>
      </c>
      <c r="C131" s="250"/>
      <c r="D131" s="14" t="s">
        <v>61</v>
      </c>
      <c r="F131" s="21"/>
      <c r="H131" s="21"/>
    </row>
    <row r="132" spans="2:11" x14ac:dyDescent="0.3">
      <c r="D132" s="35" t="s">
        <v>35</v>
      </c>
      <c r="E132" s="4" t="s">
        <v>36</v>
      </c>
      <c r="F132" s="35" t="s">
        <v>43</v>
      </c>
      <c r="G132" s="35" t="s">
        <v>4</v>
      </c>
      <c r="H132" s="35"/>
      <c r="I132" s="244" t="s">
        <v>41</v>
      </c>
      <c r="J132" s="241"/>
      <c r="K132" s="245"/>
    </row>
    <row r="133" spans="2:11" ht="18.600000000000001" customHeight="1" x14ac:dyDescent="0.3">
      <c r="B133" s="207" t="s">
        <v>49</v>
      </c>
      <c r="C133" s="196" t="s">
        <v>58</v>
      </c>
      <c r="D133" s="168"/>
      <c r="E133" s="168"/>
      <c r="F133" s="37">
        <f>J133</f>
        <v>0</v>
      </c>
      <c r="G133" s="35">
        <v>1.0999999999999999E-2</v>
      </c>
      <c r="H133" s="31">
        <f>G133*F133</f>
        <v>0</v>
      </c>
      <c r="I133" s="24">
        <f>IF((E133-D133)=0,0, (E133+1-D133)/30)</f>
        <v>0</v>
      </c>
      <c r="J133" s="30">
        <f>INT(I133)</f>
        <v>0</v>
      </c>
      <c r="K133" s="26">
        <f>I133-J133</f>
        <v>0</v>
      </c>
    </row>
    <row r="134" spans="2:11" ht="15.6" customHeight="1" x14ac:dyDescent="0.3">
      <c r="B134" s="208"/>
      <c r="C134" s="197"/>
      <c r="D134" s="168"/>
      <c r="E134" s="168"/>
      <c r="F134" s="37">
        <f>J134</f>
        <v>0</v>
      </c>
      <c r="G134" s="112">
        <v>1.0999999999999999E-2</v>
      </c>
      <c r="H134" s="31">
        <f>G134*F134</f>
        <v>0</v>
      </c>
      <c r="I134" s="24">
        <f t="shared" ref="I134:I197" si="48">IF((E134-D134)=0,0, (E134+1-D134)/30)</f>
        <v>0</v>
      </c>
      <c r="J134" s="30">
        <f>INT(I134)</f>
        <v>0</v>
      </c>
      <c r="K134" s="26">
        <f>I134-J134</f>
        <v>0</v>
      </c>
    </row>
    <row r="135" spans="2:11" ht="19.2" customHeight="1" x14ac:dyDescent="0.3">
      <c r="B135" s="208"/>
      <c r="C135" s="197"/>
      <c r="D135" s="64"/>
      <c r="E135" s="64"/>
      <c r="F135" s="37">
        <f>J135</f>
        <v>0</v>
      </c>
      <c r="G135" s="112">
        <v>1.0999999999999999E-2</v>
      </c>
      <c r="H135" s="31">
        <f>G135*F135</f>
        <v>0</v>
      </c>
      <c r="I135" s="24">
        <f t="shared" si="48"/>
        <v>0</v>
      </c>
      <c r="J135" s="30">
        <f t="shared" ref="J135:J147" si="49">INT(I135)</f>
        <v>0</v>
      </c>
      <c r="K135" s="26">
        <f t="shared" ref="K135:K147" si="50">I135-J135</f>
        <v>0</v>
      </c>
    </row>
    <row r="136" spans="2:11" ht="19.2" customHeight="1" x14ac:dyDescent="0.3">
      <c r="B136" s="208"/>
      <c r="C136" s="197"/>
      <c r="D136" s="64"/>
      <c r="E136" s="64"/>
      <c r="F136" s="37">
        <f t="shared" ref="F136:F139" si="51">J136</f>
        <v>0</v>
      </c>
      <c r="G136" s="112">
        <v>1.0999999999999999E-2</v>
      </c>
      <c r="H136" s="31">
        <f t="shared" ref="H136:H139" si="52">G136*F136</f>
        <v>0</v>
      </c>
      <c r="I136" s="24">
        <f t="shared" si="48"/>
        <v>0</v>
      </c>
      <c r="J136" s="30">
        <f t="shared" si="49"/>
        <v>0</v>
      </c>
      <c r="K136" s="26">
        <f t="shared" si="50"/>
        <v>0</v>
      </c>
    </row>
    <row r="137" spans="2:11" ht="19.2" customHeight="1" x14ac:dyDescent="0.3">
      <c r="B137" s="208"/>
      <c r="C137" s="197"/>
      <c r="D137" s="64"/>
      <c r="E137" s="64"/>
      <c r="F137" s="37">
        <f t="shared" si="51"/>
        <v>0</v>
      </c>
      <c r="G137" s="112">
        <v>1.0999999999999999E-2</v>
      </c>
      <c r="H137" s="31">
        <f t="shared" si="52"/>
        <v>0</v>
      </c>
      <c r="I137" s="24">
        <f t="shared" si="48"/>
        <v>0</v>
      </c>
      <c r="J137" s="30">
        <f t="shared" si="49"/>
        <v>0</v>
      </c>
      <c r="K137" s="26">
        <f t="shared" si="50"/>
        <v>0</v>
      </c>
    </row>
    <row r="138" spans="2:11" ht="19.2" customHeight="1" x14ac:dyDescent="0.3">
      <c r="B138" s="208"/>
      <c r="C138" s="197"/>
      <c r="D138" s="64"/>
      <c r="E138" s="64"/>
      <c r="F138" s="37">
        <f t="shared" si="51"/>
        <v>0</v>
      </c>
      <c r="G138" s="112">
        <v>1.0999999999999999E-2</v>
      </c>
      <c r="H138" s="31">
        <f t="shared" si="52"/>
        <v>0</v>
      </c>
      <c r="I138" s="24">
        <f t="shared" si="48"/>
        <v>0</v>
      </c>
      <c r="J138" s="30">
        <f t="shared" si="49"/>
        <v>0</v>
      </c>
      <c r="K138" s="26">
        <f t="shared" si="50"/>
        <v>0</v>
      </c>
    </row>
    <row r="139" spans="2:11" ht="19.2" customHeight="1" x14ac:dyDescent="0.3">
      <c r="B139" s="208"/>
      <c r="C139" s="197"/>
      <c r="D139" s="64"/>
      <c r="E139" s="64"/>
      <c r="F139" s="37">
        <f t="shared" si="51"/>
        <v>0</v>
      </c>
      <c r="G139" s="112">
        <v>1.0999999999999999E-2</v>
      </c>
      <c r="H139" s="31">
        <f t="shared" si="52"/>
        <v>0</v>
      </c>
      <c r="I139" s="24">
        <f t="shared" si="48"/>
        <v>0</v>
      </c>
      <c r="J139" s="30">
        <f t="shared" ref="J139:J145" si="53">INT(I139)</f>
        <v>0</v>
      </c>
      <c r="K139" s="26">
        <f t="shared" ref="K139:K145" si="54">I139-J139</f>
        <v>0</v>
      </c>
    </row>
    <row r="140" spans="2:11" ht="19.2" customHeight="1" x14ac:dyDescent="0.3">
      <c r="B140" s="208"/>
      <c r="C140" s="197"/>
      <c r="D140" s="64"/>
      <c r="E140" s="64"/>
      <c r="F140" s="37">
        <f t="shared" ref="F140:F145" si="55">J140</f>
        <v>0</v>
      </c>
      <c r="G140" s="112">
        <v>1.0999999999999999E-2</v>
      </c>
      <c r="H140" s="31">
        <f t="shared" ref="H140:H145" si="56">G140*F140</f>
        <v>0</v>
      </c>
      <c r="I140" s="24">
        <f t="shared" si="48"/>
        <v>0</v>
      </c>
      <c r="J140" s="30">
        <f t="shared" si="53"/>
        <v>0</v>
      </c>
      <c r="K140" s="26">
        <f t="shared" si="54"/>
        <v>0</v>
      </c>
    </row>
    <row r="141" spans="2:11" ht="19.2" customHeight="1" x14ac:dyDescent="0.3">
      <c r="B141" s="208"/>
      <c r="C141" s="197"/>
      <c r="D141" s="64"/>
      <c r="E141" s="64"/>
      <c r="F141" s="37">
        <f t="shared" si="55"/>
        <v>0</v>
      </c>
      <c r="G141" s="112">
        <v>1.0999999999999999E-2</v>
      </c>
      <c r="H141" s="31">
        <f t="shared" si="56"/>
        <v>0</v>
      </c>
      <c r="I141" s="24">
        <f t="shared" si="48"/>
        <v>0</v>
      </c>
      <c r="J141" s="30">
        <f t="shared" si="53"/>
        <v>0</v>
      </c>
      <c r="K141" s="26">
        <f t="shared" si="54"/>
        <v>0</v>
      </c>
    </row>
    <row r="142" spans="2:11" x14ac:dyDescent="0.3">
      <c r="B142" s="208"/>
      <c r="C142" s="197"/>
      <c r="D142" s="64"/>
      <c r="E142" s="64"/>
      <c r="F142" s="37">
        <f t="shared" si="55"/>
        <v>0</v>
      </c>
      <c r="G142" s="112">
        <v>1.0999999999999999E-2</v>
      </c>
      <c r="H142" s="31">
        <f t="shared" si="56"/>
        <v>0</v>
      </c>
      <c r="I142" s="24">
        <f t="shared" si="48"/>
        <v>0</v>
      </c>
      <c r="J142" s="30">
        <f t="shared" si="53"/>
        <v>0</v>
      </c>
      <c r="K142" s="26">
        <f t="shared" si="54"/>
        <v>0</v>
      </c>
    </row>
    <row r="143" spans="2:11" x14ac:dyDescent="0.3">
      <c r="B143" s="208"/>
      <c r="C143" s="197"/>
      <c r="D143" s="64"/>
      <c r="E143" s="64"/>
      <c r="F143" s="37">
        <f t="shared" si="55"/>
        <v>0</v>
      </c>
      <c r="G143" s="112">
        <v>1.0999999999999999E-2</v>
      </c>
      <c r="H143" s="31">
        <f t="shared" si="56"/>
        <v>0</v>
      </c>
      <c r="I143" s="24">
        <f t="shared" si="48"/>
        <v>0</v>
      </c>
      <c r="J143" s="30">
        <f t="shared" si="53"/>
        <v>0</v>
      </c>
      <c r="K143" s="26">
        <f t="shared" si="54"/>
        <v>0</v>
      </c>
    </row>
    <row r="144" spans="2:11" x14ac:dyDescent="0.3">
      <c r="B144" s="208"/>
      <c r="C144" s="197"/>
      <c r="D144" s="64"/>
      <c r="E144" s="64"/>
      <c r="F144" s="37">
        <f t="shared" si="55"/>
        <v>0</v>
      </c>
      <c r="G144" s="112">
        <v>1.0999999999999999E-2</v>
      </c>
      <c r="H144" s="31">
        <f t="shared" si="56"/>
        <v>0</v>
      </c>
      <c r="I144" s="24">
        <f t="shared" si="48"/>
        <v>0</v>
      </c>
      <c r="J144" s="30">
        <f t="shared" si="53"/>
        <v>0</v>
      </c>
      <c r="K144" s="26">
        <f t="shared" si="54"/>
        <v>0</v>
      </c>
    </row>
    <row r="145" spans="2:11" x14ac:dyDescent="0.3">
      <c r="B145" s="208"/>
      <c r="C145" s="197"/>
      <c r="D145" s="64"/>
      <c r="E145" s="64"/>
      <c r="F145" s="37">
        <f t="shared" si="55"/>
        <v>0</v>
      </c>
      <c r="G145" s="112">
        <v>1.0999999999999999E-2</v>
      </c>
      <c r="H145" s="31">
        <f t="shared" si="56"/>
        <v>0</v>
      </c>
      <c r="I145" s="24">
        <f t="shared" si="48"/>
        <v>0</v>
      </c>
      <c r="J145" s="30">
        <f t="shared" si="53"/>
        <v>0</v>
      </c>
      <c r="K145" s="26">
        <f t="shared" si="54"/>
        <v>0</v>
      </c>
    </row>
    <row r="146" spans="2:11" x14ac:dyDescent="0.3">
      <c r="B146" s="208"/>
      <c r="C146" s="197"/>
      <c r="D146" s="64"/>
      <c r="E146" s="64"/>
      <c r="F146" s="37">
        <f>J146</f>
        <v>0</v>
      </c>
      <c r="G146" s="112">
        <v>1.0999999999999999E-2</v>
      </c>
      <c r="H146" s="31">
        <f>G146*F146</f>
        <v>0</v>
      </c>
      <c r="I146" s="24">
        <f t="shared" si="48"/>
        <v>0</v>
      </c>
      <c r="J146" s="30">
        <f t="shared" si="49"/>
        <v>0</v>
      </c>
      <c r="K146" s="26">
        <f t="shared" si="50"/>
        <v>0</v>
      </c>
    </row>
    <row r="147" spans="2:11" ht="15" thickBot="1" x14ac:dyDescent="0.35">
      <c r="B147" s="208"/>
      <c r="C147" s="198"/>
      <c r="D147" s="64"/>
      <c r="E147" s="64"/>
      <c r="F147" s="37">
        <f>J147</f>
        <v>0</v>
      </c>
      <c r="G147" s="112">
        <v>1.0999999999999999E-2</v>
      </c>
      <c r="H147" s="31">
        <f>G147*F147</f>
        <v>0</v>
      </c>
      <c r="I147" s="24">
        <f t="shared" si="48"/>
        <v>0</v>
      </c>
      <c r="J147" s="30">
        <f t="shared" si="49"/>
        <v>0</v>
      </c>
      <c r="K147" s="26">
        <f t="shared" si="50"/>
        <v>0</v>
      </c>
    </row>
    <row r="148" spans="2:11" ht="15" thickBot="1" x14ac:dyDescent="0.35">
      <c r="B148" s="208"/>
      <c r="C148" s="55"/>
      <c r="D148" s="23"/>
      <c r="E148" s="61" t="s">
        <v>44</v>
      </c>
      <c r="F148" s="40">
        <f>SUM(F133:F147)</f>
        <v>0</v>
      </c>
      <c r="G148" s="38" t="s">
        <v>37</v>
      </c>
      <c r="H148" s="39">
        <f>SUM(H133:H147)</f>
        <v>0</v>
      </c>
      <c r="I148" s="24"/>
      <c r="J148" s="24"/>
      <c r="K148" s="32">
        <f>SUM(K133:K147)</f>
        <v>0</v>
      </c>
    </row>
    <row r="149" spans="2:11" x14ac:dyDescent="0.3">
      <c r="B149" s="208"/>
      <c r="C149" s="203" t="s">
        <v>39</v>
      </c>
      <c r="D149" s="203"/>
      <c r="E149" s="204"/>
      <c r="F149" s="50">
        <f>ROUNDDOWN(SUM(K133:K147),0)</f>
        <v>0</v>
      </c>
      <c r="G149" s="25" t="s">
        <v>37</v>
      </c>
      <c r="H149" s="41">
        <f>ROUNDDOWN(SUM(K133:K147),0)*G133</f>
        <v>0</v>
      </c>
      <c r="I149" s="24"/>
    </row>
    <row r="150" spans="2:11" x14ac:dyDescent="0.3">
      <c r="B150" s="208"/>
      <c r="C150" s="196" t="s">
        <v>57</v>
      </c>
      <c r="D150" s="168"/>
      <c r="E150" s="168"/>
      <c r="F150" s="37">
        <f>J150</f>
        <v>0</v>
      </c>
      <c r="G150" s="35">
        <v>8.0000000000000002E-3</v>
      </c>
      <c r="H150" s="31">
        <f>G150*F150</f>
        <v>0</v>
      </c>
      <c r="I150" s="24">
        <f t="shared" si="48"/>
        <v>0</v>
      </c>
      <c r="J150" s="30">
        <f>INT(I150)</f>
        <v>0</v>
      </c>
      <c r="K150" s="26">
        <f>I150-J150</f>
        <v>0</v>
      </c>
    </row>
    <row r="151" spans="2:11" x14ac:dyDescent="0.3">
      <c r="B151" s="208"/>
      <c r="C151" s="197"/>
      <c r="D151" s="168"/>
      <c r="E151" s="168"/>
      <c r="F151" s="37">
        <f>J151</f>
        <v>0</v>
      </c>
      <c r="G151" s="112">
        <v>8.0000000000000002E-3</v>
      </c>
      <c r="H151" s="31">
        <f>G151*F151</f>
        <v>0</v>
      </c>
      <c r="I151" s="24">
        <f t="shared" si="48"/>
        <v>0</v>
      </c>
      <c r="J151" s="30">
        <f>INT(I151)</f>
        <v>0</v>
      </c>
      <c r="K151" s="26">
        <f>I151-J151</f>
        <v>0</v>
      </c>
    </row>
    <row r="152" spans="2:11" x14ac:dyDescent="0.3">
      <c r="B152" s="208"/>
      <c r="C152" s="197"/>
      <c r="D152" s="64"/>
      <c r="E152" s="64"/>
      <c r="F152" s="37">
        <f t="shared" ref="F152:F162" si="57">J152</f>
        <v>0</v>
      </c>
      <c r="G152" s="112">
        <v>8.0000000000000002E-3</v>
      </c>
      <c r="H152" s="31">
        <f t="shared" ref="H152:H162" si="58">G152*F152</f>
        <v>0</v>
      </c>
      <c r="I152" s="24">
        <f t="shared" si="48"/>
        <v>0</v>
      </c>
      <c r="J152" s="30">
        <f t="shared" ref="J152:J164" si="59">INT(I152)</f>
        <v>0</v>
      </c>
      <c r="K152" s="26">
        <f t="shared" ref="K152:K164" si="60">I152-J152</f>
        <v>0</v>
      </c>
    </row>
    <row r="153" spans="2:11" x14ac:dyDescent="0.3">
      <c r="B153" s="208"/>
      <c r="C153" s="197"/>
      <c r="D153" s="64"/>
      <c r="E153" s="64"/>
      <c r="F153" s="37">
        <f t="shared" si="57"/>
        <v>0</v>
      </c>
      <c r="G153" s="112">
        <v>8.0000000000000002E-3</v>
      </c>
      <c r="H153" s="31">
        <f t="shared" si="58"/>
        <v>0</v>
      </c>
      <c r="I153" s="24">
        <f t="shared" si="48"/>
        <v>0</v>
      </c>
      <c r="J153" s="30">
        <f t="shared" si="59"/>
        <v>0</v>
      </c>
      <c r="K153" s="26">
        <f t="shared" si="60"/>
        <v>0</v>
      </c>
    </row>
    <row r="154" spans="2:11" x14ac:dyDescent="0.3">
      <c r="B154" s="208"/>
      <c r="C154" s="197"/>
      <c r="D154" s="64"/>
      <c r="E154" s="64"/>
      <c r="F154" s="37">
        <f t="shared" si="57"/>
        <v>0</v>
      </c>
      <c r="G154" s="112">
        <v>8.0000000000000002E-3</v>
      </c>
      <c r="H154" s="31">
        <f t="shared" si="58"/>
        <v>0</v>
      </c>
      <c r="I154" s="24">
        <f t="shared" si="48"/>
        <v>0</v>
      </c>
      <c r="J154" s="30">
        <f t="shared" si="59"/>
        <v>0</v>
      </c>
      <c r="K154" s="26">
        <f t="shared" si="60"/>
        <v>0</v>
      </c>
    </row>
    <row r="155" spans="2:11" x14ac:dyDescent="0.3">
      <c r="B155" s="208"/>
      <c r="C155" s="197"/>
      <c r="D155" s="64"/>
      <c r="E155" s="64"/>
      <c r="F155" s="37">
        <f t="shared" ref="F155:F161" si="61">J155</f>
        <v>0</v>
      </c>
      <c r="G155" s="112">
        <v>8.0000000000000002E-3</v>
      </c>
      <c r="H155" s="31">
        <f t="shared" ref="H155:H161" si="62">G155*F155</f>
        <v>0</v>
      </c>
      <c r="I155" s="24">
        <f t="shared" si="48"/>
        <v>0</v>
      </c>
      <c r="J155" s="30">
        <f t="shared" si="59"/>
        <v>0</v>
      </c>
      <c r="K155" s="26">
        <f t="shared" ref="K155:K161" si="63">I155-J155</f>
        <v>0</v>
      </c>
    </row>
    <row r="156" spans="2:11" x14ac:dyDescent="0.3">
      <c r="B156" s="208"/>
      <c r="C156" s="197"/>
      <c r="D156" s="64"/>
      <c r="E156" s="64"/>
      <c r="F156" s="37">
        <f t="shared" si="61"/>
        <v>0</v>
      </c>
      <c r="G156" s="112">
        <v>8.0000000000000002E-3</v>
      </c>
      <c r="H156" s="31">
        <f t="shared" si="62"/>
        <v>0</v>
      </c>
      <c r="I156" s="24">
        <f t="shared" si="48"/>
        <v>0</v>
      </c>
      <c r="J156" s="30">
        <f t="shared" si="59"/>
        <v>0</v>
      </c>
      <c r="K156" s="26">
        <f t="shared" si="63"/>
        <v>0</v>
      </c>
    </row>
    <row r="157" spans="2:11" x14ac:dyDescent="0.3">
      <c r="B157" s="208"/>
      <c r="C157" s="197"/>
      <c r="D157" s="64"/>
      <c r="E157" s="64"/>
      <c r="F157" s="37">
        <f t="shared" si="61"/>
        <v>0</v>
      </c>
      <c r="G157" s="112">
        <v>8.0000000000000002E-3</v>
      </c>
      <c r="H157" s="31">
        <f t="shared" si="62"/>
        <v>0</v>
      </c>
      <c r="I157" s="24">
        <f t="shared" si="48"/>
        <v>0</v>
      </c>
      <c r="J157" s="30">
        <f t="shared" si="59"/>
        <v>0</v>
      </c>
      <c r="K157" s="26">
        <f t="shared" si="63"/>
        <v>0</v>
      </c>
    </row>
    <row r="158" spans="2:11" x14ac:dyDescent="0.3">
      <c r="B158" s="208"/>
      <c r="C158" s="197"/>
      <c r="D158" s="64"/>
      <c r="E158" s="64"/>
      <c r="F158" s="37">
        <f t="shared" si="61"/>
        <v>0</v>
      </c>
      <c r="G158" s="112">
        <v>8.0000000000000002E-3</v>
      </c>
      <c r="H158" s="31">
        <f t="shared" si="62"/>
        <v>0</v>
      </c>
      <c r="I158" s="24">
        <f t="shared" si="48"/>
        <v>0</v>
      </c>
      <c r="J158" s="30">
        <f t="shared" si="59"/>
        <v>0</v>
      </c>
      <c r="K158" s="26">
        <f t="shared" si="63"/>
        <v>0</v>
      </c>
    </row>
    <row r="159" spans="2:11" x14ac:dyDescent="0.3">
      <c r="B159" s="208"/>
      <c r="C159" s="197"/>
      <c r="D159" s="64"/>
      <c r="E159" s="64"/>
      <c r="F159" s="37">
        <f t="shared" si="61"/>
        <v>0</v>
      </c>
      <c r="G159" s="112">
        <v>8.0000000000000002E-3</v>
      </c>
      <c r="H159" s="31">
        <f t="shared" si="62"/>
        <v>0</v>
      </c>
      <c r="I159" s="24">
        <f t="shared" si="48"/>
        <v>0</v>
      </c>
      <c r="J159" s="30">
        <f t="shared" si="59"/>
        <v>0</v>
      </c>
      <c r="K159" s="26">
        <f t="shared" si="63"/>
        <v>0</v>
      </c>
    </row>
    <row r="160" spans="2:11" x14ac:dyDescent="0.3">
      <c r="B160" s="208"/>
      <c r="C160" s="197"/>
      <c r="D160" s="64"/>
      <c r="E160" s="64"/>
      <c r="F160" s="37">
        <f t="shared" si="61"/>
        <v>0</v>
      </c>
      <c r="G160" s="112">
        <v>8.0000000000000002E-3</v>
      </c>
      <c r="H160" s="31">
        <f t="shared" si="62"/>
        <v>0</v>
      </c>
      <c r="I160" s="24">
        <f t="shared" si="48"/>
        <v>0</v>
      </c>
      <c r="J160" s="30">
        <f t="shared" si="59"/>
        <v>0</v>
      </c>
      <c r="K160" s="26">
        <f t="shared" si="63"/>
        <v>0</v>
      </c>
    </row>
    <row r="161" spans="2:11" x14ac:dyDescent="0.3">
      <c r="B161" s="208"/>
      <c r="C161" s="197"/>
      <c r="D161" s="64"/>
      <c r="E161" s="64"/>
      <c r="F161" s="37">
        <f t="shared" si="61"/>
        <v>0</v>
      </c>
      <c r="G161" s="112">
        <v>8.0000000000000002E-3</v>
      </c>
      <c r="H161" s="31">
        <f t="shared" si="62"/>
        <v>0</v>
      </c>
      <c r="I161" s="24">
        <f t="shared" si="48"/>
        <v>0</v>
      </c>
      <c r="J161" s="30">
        <f t="shared" si="59"/>
        <v>0</v>
      </c>
      <c r="K161" s="26">
        <f t="shared" si="63"/>
        <v>0</v>
      </c>
    </row>
    <row r="162" spans="2:11" x14ac:dyDescent="0.3">
      <c r="B162" s="208"/>
      <c r="C162" s="197"/>
      <c r="D162" s="64"/>
      <c r="E162" s="64"/>
      <c r="F162" s="37">
        <f t="shared" si="57"/>
        <v>0</v>
      </c>
      <c r="G162" s="112">
        <v>8.0000000000000002E-3</v>
      </c>
      <c r="H162" s="31">
        <f t="shared" si="58"/>
        <v>0</v>
      </c>
      <c r="I162" s="24">
        <f t="shared" si="48"/>
        <v>0</v>
      </c>
      <c r="J162" s="30">
        <f t="shared" si="59"/>
        <v>0</v>
      </c>
      <c r="K162" s="26">
        <f t="shared" si="60"/>
        <v>0</v>
      </c>
    </row>
    <row r="163" spans="2:11" x14ac:dyDescent="0.3">
      <c r="B163" s="208"/>
      <c r="C163" s="197"/>
      <c r="D163" s="64"/>
      <c r="E163" s="64"/>
      <c r="F163" s="37">
        <f>J163</f>
        <v>0</v>
      </c>
      <c r="G163" s="112">
        <v>8.0000000000000002E-3</v>
      </c>
      <c r="H163" s="31">
        <f>G163*F163</f>
        <v>0</v>
      </c>
      <c r="I163" s="24">
        <f t="shared" si="48"/>
        <v>0</v>
      </c>
      <c r="J163" s="30">
        <f t="shared" si="59"/>
        <v>0</v>
      </c>
      <c r="K163" s="26">
        <f t="shared" si="60"/>
        <v>0</v>
      </c>
    </row>
    <row r="164" spans="2:11" ht="15.75" customHeight="1" thickBot="1" x14ac:dyDescent="0.35">
      <c r="B164" s="208"/>
      <c r="C164" s="198"/>
      <c r="D164" s="64"/>
      <c r="E164" s="64"/>
      <c r="F164" s="37">
        <f>J164</f>
        <v>0</v>
      </c>
      <c r="G164" s="112">
        <v>8.0000000000000002E-3</v>
      </c>
      <c r="H164" s="31">
        <f>G164*F164</f>
        <v>0</v>
      </c>
      <c r="I164" s="24">
        <f t="shared" si="48"/>
        <v>0</v>
      </c>
      <c r="J164" s="30">
        <f t="shared" si="59"/>
        <v>0</v>
      </c>
      <c r="K164" s="26">
        <f t="shared" si="60"/>
        <v>0</v>
      </c>
    </row>
    <row r="165" spans="2:11" ht="13.5" customHeight="1" thickBot="1" x14ac:dyDescent="0.35">
      <c r="B165" s="208"/>
      <c r="C165" s="55"/>
      <c r="D165" s="23"/>
      <c r="E165" s="61" t="s">
        <v>44</v>
      </c>
      <c r="F165" s="40">
        <f>SUM(F150:F164)</f>
        <v>0</v>
      </c>
      <c r="G165" s="38" t="s">
        <v>37</v>
      </c>
      <c r="H165" s="39">
        <f>SUM(H150:H164)</f>
        <v>0</v>
      </c>
      <c r="I165" s="24"/>
      <c r="J165" s="24"/>
      <c r="K165" s="32">
        <f>SUM(K150:K164)</f>
        <v>0</v>
      </c>
    </row>
    <row r="166" spans="2:11" ht="16.2" customHeight="1" x14ac:dyDescent="0.3">
      <c r="B166" s="209"/>
      <c r="C166" s="203" t="s">
        <v>39</v>
      </c>
      <c r="D166" s="203"/>
      <c r="E166" s="204"/>
      <c r="F166" s="50">
        <f>ROUNDDOWN(SUM(K150:K164),0)</f>
        <v>0</v>
      </c>
      <c r="G166" s="25" t="s">
        <v>37</v>
      </c>
      <c r="H166" s="41">
        <f>ROUNDDOWN(SUM(K150:K164),0)*G150</f>
        <v>0</v>
      </c>
      <c r="I166" s="24"/>
    </row>
    <row r="167" spans="2:11" ht="16.95" customHeight="1" x14ac:dyDescent="0.3">
      <c r="B167" s="193" t="s">
        <v>50</v>
      </c>
      <c r="C167" s="196" t="s">
        <v>58</v>
      </c>
      <c r="D167" s="168"/>
      <c r="E167" s="168"/>
      <c r="F167" s="37">
        <f>J167</f>
        <v>0</v>
      </c>
      <c r="G167" s="177">
        <v>0.01</v>
      </c>
      <c r="H167" s="31">
        <f>G167*F167</f>
        <v>0</v>
      </c>
      <c r="I167" s="24">
        <f t="shared" si="48"/>
        <v>0</v>
      </c>
      <c r="J167" s="30">
        <f>INT(I167)</f>
        <v>0</v>
      </c>
      <c r="K167" s="26">
        <f>I167-J167</f>
        <v>0</v>
      </c>
    </row>
    <row r="168" spans="2:11" ht="16.95" customHeight="1" x14ac:dyDescent="0.3">
      <c r="B168" s="194"/>
      <c r="C168" s="197"/>
      <c r="D168" s="168"/>
      <c r="E168" s="168"/>
      <c r="F168" s="37">
        <f>J168</f>
        <v>0</v>
      </c>
      <c r="G168" s="177">
        <v>0.01</v>
      </c>
      <c r="H168" s="31">
        <f>G168*F168</f>
        <v>0</v>
      </c>
      <c r="I168" s="24">
        <f t="shared" si="48"/>
        <v>0</v>
      </c>
      <c r="J168" s="30">
        <f>INT(I168)</f>
        <v>0</v>
      </c>
      <c r="K168" s="26">
        <f>I168-J168</f>
        <v>0</v>
      </c>
    </row>
    <row r="169" spans="2:11" ht="16.95" customHeight="1" x14ac:dyDescent="0.3">
      <c r="B169" s="194"/>
      <c r="C169" s="197"/>
      <c r="D169" s="64"/>
      <c r="E169" s="64"/>
      <c r="F169" s="37">
        <f t="shared" ref="F169:F179" si="64">J169</f>
        <v>0</v>
      </c>
      <c r="G169" s="177">
        <v>0.01</v>
      </c>
      <c r="H169" s="31">
        <f t="shared" ref="H169:H179" si="65">G169*F169</f>
        <v>0</v>
      </c>
      <c r="I169" s="24">
        <f t="shared" si="48"/>
        <v>0</v>
      </c>
      <c r="J169" s="30">
        <f t="shared" ref="J169:J181" si="66">INT(I169)</f>
        <v>0</v>
      </c>
      <c r="K169" s="26">
        <f t="shared" ref="K169:K181" si="67">I169-J169</f>
        <v>0</v>
      </c>
    </row>
    <row r="170" spans="2:11" ht="16.95" customHeight="1" x14ac:dyDescent="0.3">
      <c r="B170" s="194"/>
      <c r="C170" s="197"/>
      <c r="D170" s="64"/>
      <c r="E170" s="64"/>
      <c r="F170" s="37">
        <f t="shared" si="64"/>
        <v>0</v>
      </c>
      <c r="G170" s="177">
        <v>0.01</v>
      </c>
      <c r="H170" s="31">
        <f t="shared" si="65"/>
        <v>0</v>
      </c>
      <c r="I170" s="24">
        <f t="shared" si="48"/>
        <v>0</v>
      </c>
      <c r="J170" s="30">
        <f t="shared" si="66"/>
        <v>0</v>
      </c>
      <c r="K170" s="26">
        <f t="shared" si="67"/>
        <v>0</v>
      </c>
    </row>
    <row r="171" spans="2:11" ht="14.4" customHeight="1" x14ac:dyDescent="0.3">
      <c r="B171" s="194"/>
      <c r="C171" s="197"/>
      <c r="D171" s="64"/>
      <c r="E171" s="64"/>
      <c r="F171" s="37">
        <f t="shared" si="64"/>
        <v>0</v>
      </c>
      <c r="G171" s="177">
        <v>0.01</v>
      </c>
      <c r="H171" s="31">
        <f t="shared" si="65"/>
        <v>0</v>
      </c>
      <c r="I171" s="24">
        <f t="shared" si="48"/>
        <v>0</v>
      </c>
      <c r="J171" s="30">
        <f t="shared" si="66"/>
        <v>0</v>
      </c>
      <c r="K171" s="26">
        <f t="shared" si="67"/>
        <v>0</v>
      </c>
    </row>
    <row r="172" spans="2:11" ht="14.4" customHeight="1" x14ac:dyDescent="0.3">
      <c r="B172" s="194"/>
      <c r="C172" s="197"/>
      <c r="D172" s="64"/>
      <c r="E172" s="64"/>
      <c r="F172" s="37">
        <f t="shared" ref="F172:F178" si="68">J172</f>
        <v>0</v>
      </c>
      <c r="G172" s="177">
        <v>0.01</v>
      </c>
      <c r="H172" s="31">
        <f t="shared" ref="H172:H178" si="69">G172*F172</f>
        <v>0</v>
      </c>
      <c r="I172" s="24">
        <f t="shared" si="48"/>
        <v>0</v>
      </c>
      <c r="J172" s="30">
        <f t="shared" si="66"/>
        <v>0</v>
      </c>
      <c r="K172" s="26">
        <f t="shared" ref="K172:K178" si="70">I172-J172</f>
        <v>0</v>
      </c>
    </row>
    <row r="173" spans="2:11" ht="14.4" customHeight="1" x14ac:dyDescent="0.3">
      <c r="B173" s="194"/>
      <c r="C173" s="197"/>
      <c r="D173" s="64"/>
      <c r="E173" s="64"/>
      <c r="F173" s="37">
        <f t="shared" si="68"/>
        <v>0</v>
      </c>
      <c r="G173" s="177">
        <v>0.01</v>
      </c>
      <c r="H173" s="31">
        <f t="shared" si="69"/>
        <v>0</v>
      </c>
      <c r="I173" s="24">
        <f t="shared" si="48"/>
        <v>0</v>
      </c>
      <c r="J173" s="30">
        <f t="shared" si="66"/>
        <v>0</v>
      </c>
      <c r="K173" s="26">
        <f t="shared" si="70"/>
        <v>0</v>
      </c>
    </row>
    <row r="174" spans="2:11" ht="14.4" customHeight="1" x14ac:dyDescent="0.3">
      <c r="B174" s="194"/>
      <c r="C174" s="197"/>
      <c r="D174" s="64"/>
      <c r="E174" s="64"/>
      <c r="F174" s="37">
        <f t="shared" si="68"/>
        <v>0</v>
      </c>
      <c r="G174" s="177">
        <v>0.01</v>
      </c>
      <c r="H174" s="31">
        <f t="shared" si="69"/>
        <v>0</v>
      </c>
      <c r="I174" s="24">
        <f t="shared" si="48"/>
        <v>0</v>
      </c>
      <c r="J174" s="30">
        <f t="shared" si="66"/>
        <v>0</v>
      </c>
      <c r="K174" s="26">
        <f t="shared" si="70"/>
        <v>0</v>
      </c>
    </row>
    <row r="175" spans="2:11" ht="14.4" customHeight="1" x14ac:dyDescent="0.3">
      <c r="B175" s="194"/>
      <c r="C175" s="197"/>
      <c r="D175" s="64"/>
      <c r="E175" s="64"/>
      <c r="F175" s="37">
        <f t="shared" si="68"/>
        <v>0</v>
      </c>
      <c r="G175" s="177">
        <v>0.01</v>
      </c>
      <c r="H175" s="31">
        <f t="shared" si="69"/>
        <v>0</v>
      </c>
      <c r="I175" s="24">
        <f t="shared" si="48"/>
        <v>0</v>
      </c>
      <c r="J175" s="30">
        <f t="shared" si="66"/>
        <v>0</v>
      </c>
      <c r="K175" s="26">
        <f t="shared" si="70"/>
        <v>0</v>
      </c>
    </row>
    <row r="176" spans="2:11" ht="14.4" customHeight="1" x14ac:dyDescent="0.3">
      <c r="B176" s="194"/>
      <c r="C176" s="197"/>
      <c r="D176" s="64"/>
      <c r="E176" s="64"/>
      <c r="F176" s="37">
        <f t="shared" si="68"/>
        <v>0</v>
      </c>
      <c r="G176" s="177">
        <v>0.01</v>
      </c>
      <c r="H176" s="31">
        <f t="shared" si="69"/>
        <v>0</v>
      </c>
      <c r="I176" s="24">
        <f t="shared" si="48"/>
        <v>0</v>
      </c>
      <c r="J176" s="30">
        <f t="shared" si="66"/>
        <v>0</v>
      </c>
      <c r="K176" s="26">
        <f t="shared" si="70"/>
        <v>0</v>
      </c>
    </row>
    <row r="177" spans="2:11" x14ac:dyDescent="0.3">
      <c r="B177" s="194"/>
      <c r="C177" s="197"/>
      <c r="D177" s="64"/>
      <c r="E177" s="64"/>
      <c r="F177" s="37">
        <f t="shared" si="68"/>
        <v>0</v>
      </c>
      <c r="G177" s="177">
        <v>0.01</v>
      </c>
      <c r="H177" s="31">
        <f t="shared" si="69"/>
        <v>0</v>
      </c>
      <c r="I177" s="24">
        <f t="shared" si="48"/>
        <v>0</v>
      </c>
      <c r="J177" s="30">
        <f t="shared" si="66"/>
        <v>0</v>
      </c>
      <c r="K177" s="26">
        <f t="shared" si="70"/>
        <v>0</v>
      </c>
    </row>
    <row r="178" spans="2:11" x14ac:dyDescent="0.3">
      <c r="B178" s="194"/>
      <c r="C178" s="197"/>
      <c r="D178" s="64"/>
      <c r="E178" s="64"/>
      <c r="F178" s="37">
        <f t="shared" si="68"/>
        <v>0</v>
      </c>
      <c r="G178" s="177">
        <v>0.01</v>
      </c>
      <c r="H178" s="31">
        <f t="shared" si="69"/>
        <v>0</v>
      </c>
      <c r="I178" s="24">
        <f t="shared" si="48"/>
        <v>0</v>
      </c>
      <c r="J178" s="30">
        <f t="shared" si="66"/>
        <v>0</v>
      </c>
      <c r="K178" s="26">
        <f t="shared" si="70"/>
        <v>0</v>
      </c>
    </row>
    <row r="179" spans="2:11" x14ac:dyDescent="0.3">
      <c r="B179" s="194"/>
      <c r="C179" s="197"/>
      <c r="D179" s="64"/>
      <c r="E179" s="64"/>
      <c r="F179" s="37">
        <f t="shared" si="64"/>
        <v>0</v>
      </c>
      <c r="G179" s="177">
        <v>0.01</v>
      </c>
      <c r="H179" s="31">
        <f t="shared" si="65"/>
        <v>0</v>
      </c>
      <c r="I179" s="24">
        <f t="shared" si="48"/>
        <v>0</v>
      </c>
      <c r="J179" s="30">
        <f t="shared" si="66"/>
        <v>0</v>
      </c>
      <c r="K179" s="26">
        <f t="shared" si="67"/>
        <v>0</v>
      </c>
    </row>
    <row r="180" spans="2:11" ht="12.6" customHeight="1" x14ac:dyDescent="0.3">
      <c r="B180" s="194"/>
      <c r="C180" s="197"/>
      <c r="D180" s="64"/>
      <c r="E180" s="64"/>
      <c r="F180" s="37">
        <f>J180</f>
        <v>0</v>
      </c>
      <c r="G180" s="177">
        <v>0.01</v>
      </c>
      <c r="H180" s="31">
        <f>G180*F180</f>
        <v>0</v>
      </c>
      <c r="I180" s="24">
        <f t="shared" si="48"/>
        <v>0</v>
      </c>
      <c r="J180" s="30">
        <f t="shared" si="66"/>
        <v>0</v>
      </c>
      <c r="K180" s="26">
        <f t="shared" si="67"/>
        <v>0</v>
      </c>
    </row>
    <row r="181" spans="2:11" ht="15" thickBot="1" x14ac:dyDescent="0.35">
      <c r="B181" s="194"/>
      <c r="C181" s="198"/>
      <c r="D181" s="64"/>
      <c r="E181" s="64"/>
      <c r="F181" s="37">
        <f>J181</f>
        <v>0</v>
      </c>
      <c r="G181" s="177">
        <v>0.01</v>
      </c>
      <c r="H181" s="31">
        <f>G181*F181</f>
        <v>0</v>
      </c>
      <c r="I181" s="24">
        <f t="shared" si="48"/>
        <v>0</v>
      </c>
      <c r="J181" s="30">
        <f t="shared" si="66"/>
        <v>0</v>
      </c>
      <c r="K181" s="26">
        <f t="shared" si="67"/>
        <v>0</v>
      </c>
    </row>
    <row r="182" spans="2:11" ht="16.95" customHeight="1" thickBot="1" x14ac:dyDescent="0.35">
      <c r="B182" s="194"/>
      <c r="C182" s="5"/>
      <c r="D182" s="23"/>
      <c r="E182" s="61" t="s">
        <v>44</v>
      </c>
      <c r="F182" s="40">
        <f>SUM(F167:F181)</f>
        <v>0</v>
      </c>
      <c r="G182" s="38" t="s">
        <v>37</v>
      </c>
      <c r="H182" s="39">
        <f>SUM(H167:H181)</f>
        <v>0</v>
      </c>
      <c r="I182" s="24"/>
      <c r="J182" s="24"/>
      <c r="K182" s="32">
        <f>SUM(K167:K181)</f>
        <v>0</v>
      </c>
    </row>
    <row r="183" spans="2:11" x14ac:dyDescent="0.3">
      <c r="B183" s="194"/>
      <c r="C183" s="210" t="s">
        <v>39</v>
      </c>
      <c r="D183" s="210"/>
      <c r="E183" s="211"/>
      <c r="F183" s="50">
        <f>ROUNDDOWN(SUM(K167:K181),0)</f>
        <v>0</v>
      </c>
      <c r="G183" s="25" t="s">
        <v>37</v>
      </c>
      <c r="H183" s="41">
        <f>ROUNDDOWN(SUM(K167:K181),0)*G167</f>
        <v>0</v>
      </c>
      <c r="I183" s="24"/>
    </row>
    <row r="184" spans="2:11" x14ac:dyDescent="0.3">
      <c r="B184" s="194"/>
      <c r="C184" s="196" t="s">
        <v>57</v>
      </c>
      <c r="D184" s="168"/>
      <c r="E184" s="168"/>
      <c r="F184" s="37">
        <f>J184</f>
        <v>0</v>
      </c>
      <c r="G184" s="35">
        <v>7.0000000000000001E-3</v>
      </c>
      <c r="H184" s="31">
        <f>G184*F184</f>
        <v>0</v>
      </c>
      <c r="I184" s="24">
        <f t="shared" si="48"/>
        <v>0</v>
      </c>
      <c r="J184" s="30">
        <f>INT(I184)</f>
        <v>0</v>
      </c>
      <c r="K184" s="26">
        <f>I184-J184</f>
        <v>0</v>
      </c>
    </row>
    <row r="185" spans="2:11" x14ac:dyDescent="0.3">
      <c r="B185" s="194"/>
      <c r="C185" s="197"/>
      <c r="D185" s="168"/>
      <c r="E185" s="168"/>
      <c r="F185" s="37">
        <f>J185</f>
        <v>0</v>
      </c>
      <c r="G185" s="112">
        <v>7.0000000000000001E-3</v>
      </c>
      <c r="H185" s="31">
        <f>G185*F185</f>
        <v>0</v>
      </c>
      <c r="I185" s="24">
        <f t="shared" si="48"/>
        <v>0</v>
      </c>
      <c r="J185" s="30">
        <f>INT(I185)</f>
        <v>0</v>
      </c>
      <c r="K185" s="26">
        <f>I185-J185</f>
        <v>0</v>
      </c>
    </row>
    <row r="186" spans="2:11" x14ac:dyDescent="0.3">
      <c r="B186" s="194"/>
      <c r="C186" s="197"/>
      <c r="D186" s="64"/>
      <c r="E186" s="64"/>
      <c r="F186" s="37">
        <f>J186</f>
        <v>0</v>
      </c>
      <c r="G186" s="112">
        <v>7.0000000000000001E-3</v>
      </c>
      <c r="H186" s="31">
        <f>G186*F186</f>
        <v>0</v>
      </c>
      <c r="I186" s="24">
        <f t="shared" si="48"/>
        <v>0</v>
      </c>
      <c r="J186" s="30">
        <f t="shared" ref="J186:J198" si="71">INT(I186)</f>
        <v>0</v>
      </c>
      <c r="K186" s="26">
        <f t="shared" ref="K186:K198" si="72">I186-J186</f>
        <v>0</v>
      </c>
    </row>
    <row r="187" spans="2:11" x14ac:dyDescent="0.3">
      <c r="B187" s="194"/>
      <c r="C187" s="197"/>
      <c r="D187" s="64"/>
      <c r="E187" s="64"/>
      <c r="F187" s="37">
        <f t="shared" ref="F187:F195" si="73">J187</f>
        <v>0</v>
      </c>
      <c r="G187" s="112">
        <v>7.0000000000000001E-3</v>
      </c>
      <c r="H187" s="31">
        <f t="shared" ref="H187:H195" si="74">G187*F187</f>
        <v>0</v>
      </c>
      <c r="I187" s="24">
        <f t="shared" si="48"/>
        <v>0</v>
      </c>
      <c r="J187" s="30">
        <f t="shared" si="71"/>
        <v>0</v>
      </c>
      <c r="K187" s="26">
        <f t="shared" si="72"/>
        <v>0</v>
      </c>
    </row>
    <row r="188" spans="2:11" x14ac:dyDescent="0.3">
      <c r="B188" s="194"/>
      <c r="C188" s="197"/>
      <c r="D188" s="64"/>
      <c r="E188" s="64"/>
      <c r="F188" s="37">
        <f t="shared" si="73"/>
        <v>0</v>
      </c>
      <c r="G188" s="112">
        <v>7.0000000000000001E-3</v>
      </c>
      <c r="H188" s="31">
        <f t="shared" si="74"/>
        <v>0</v>
      </c>
      <c r="I188" s="24">
        <f t="shared" si="48"/>
        <v>0</v>
      </c>
      <c r="J188" s="30">
        <f t="shared" si="71"/>
        <v>0</v>
      </c>
      <c r="K188" s="26">
        <f t="shared" si="72"/>
        <v>0</v>
      </c>
    </row>
    <row r="189" spans="2:11" x14ac:dyDescent="0.3">
      <c r="B189" s="194"/>
      <c r="C189" s="197"/>
      <c r="D189" s="64"/>
      <c r="E189" s="64"/>
      <c r="F189" s="37">
        <f t="shared" si="73"/>
        <v>0</v>
      </c>
      <c r="G189" s="112">
        <v>7.0000000000000001E-3</v>
      </c>
      <c r="H189" s="31">
        <f t="shared" si="74"/>
        <v>0</v>
      </c>
      <c r="I189" s="24">
        <f t="shared" si="48"/>
        <v>0</v>
      </c>
      <c r="J189" s="30">
        <f t="shared" ref="J189:J195" si="75">INT(I189)</f>
        <v>0</v>
      </c>
      <c r="K189" s="26">
        <f t="shared" ref="K189:K195" si="76">I189-J189</f>
        <v>0</v>
      </c>
    </row>
    <row r="190" spans="2:11" x14ac:dyDescent="0.3">
      <c r="B190" s="194"/>
      <c r="C190" s="197"/>
      <c r="D190" s="64"/>
      <c r="E190" s="64"/>
      <c r="F190" s="37">
        <f t="shared" si="73"/>
        <v>0</v>
      </c>
      <c r="G190" s="112">
        <v>7.0000000000000001E-3</v>
      </c>
      <c r="H190" s="31">
        <f t="shared" si="74"/>
        <v>0</v>
      </c>
      <c r="I190" s="24">
        <f t="shared" si="48"/>
        <v>0</v>
      </c>
      <c r="J190" s="30">
        <f t="shared" si="75"/>
        <v>0</v>
      </c>
      <c r="K190" s="26">
        <f t="shared" si="76"/>
        <v>0</v>
      </c>
    </row>
    <row r="191" spans="2:11" x14ac:dyDescent="0.3">
      <c r="B191" s="194"/>
      <c r="C191" s="197"/>
      <c r="D191" s="64"/>
      <c r="E191" s="64"/>
      <c r="F191" s="37">
        <f t="shared" si="73"/>
        <v>0</v>
      </c>
      <c r="G191" s="112">
        <v>7.0000000000000001E-3</v>
      </c>
      <c r="H191" s="31">
        <f t="shared" si="74"/>
        <v>0</v>
      </c>
      <c r="I191" s="24">
        <f t="shared" si="48"/>
        <v>0</v>
      </c>
      <c r="J191" s="30">
        <f t="shared" si="75"/>
        <v>0</v>
      </c>
      <c r="K191" s="26">
        <f t="shared" si="76"/>
        <v>0</v>
      </c>
    </row>
    <row r="192" spans="2:11" x14ac:dyDescent="0.3">
      <c r="B192" s="194"/>
      <c r="C192" s="197"/>
      <c r="D192" s="64"/>
      <c r="E192" s="64"/>
      <c r="F192" s="37">
        <f t="shared" si="73"/>
        <v>0</v>
      </c>
      <c r="G192" s="112">
        <v>7.0000000000000001E-3</v>
      </c>
      <c r="H192" s="31">
        <f t="shared" si="74"/>
        <v>0</v>
      </c>
      <c r="I192" s="24">
        <f t="shared" si="48"/>
        <v>0</v>
      </c>
      <c r="J192" s="30">
        <f t="shared" si="75"/>
        <v>0</v>
      </c>
      <c r="K192" s="26">
        <f t="shared" si="76"/>
        <v>0</v>
      </c>
    </row>
    <row r="193" spans="1:11" x14ac:dyDescent="0.3">
      <c r="B193" s="194"/>
      <c r="C193" s="197"/>
      <c r="D193" s="64"/>
      <c r="E193" s="64"/>
      <c r="F193" s="37">
        <f t="shared" si="73"/>
        <v>0</v>
      </c>
      <c r="G193" s="112">
        <v>7.0000000000000001E-3</v>
      </c>
      <c r="H193" s="31">
        <f t="shared" si="74"/>
        <v>0</v>
      </c>
      <c r="I193" s="24">
        <f t="shared" si="48"/>
        <v>0</v>
      </c>
      <c r="J193" s="30">
        <f t="shared" si="75"/>
        <v>0</v>
      </c>
      <c r="K193" s="26">
        <f t="shared" si="76"/>
        <v>0</v>
      </c>
    </row>
    <row r="194" spans="1:11" x14ac:dyDescent="0.3">
      <c r="B194" s="194"/>
      <c r="C194" s="197"/>
      <c r="D194" s="64"/>
      <c r="E194" s="64"/>
      <c r="F194" s="37">
        <f t="shared" si="73"/>
        <v>0</v>
      </c>
      <c r="G194" s="112">
        <v>7.0000000000000001E-3</v>
      </c>
      <c r="H194" s="31">
        <f t="shared" si="74"/>
        <v>0</v>
      </c>
      <c r="I194" s="24">
        <f t="shared" si="48"/>
        <v>0</v>
      </c>
      <c r="J194" s="30">
        <f t="shared" si="75"/>
        <v>0</v>
      </c>
      <c r="K194" s="26">
        <f t="shared" si="76"/>
        <v>0</v>
      </c>
    </row>
    <row r="195" spans="1:11" x14ac:dyDescent="0.3">
      <c r="B195" s="194"/>
      <c r="C195" s="197"/>
      <c r="D195" s="64"/>
      <c r="E195" s="64"/>
      <c r="F195" s="37">
        <f t="shared" si="73"/>
        <v>0</v>
      </c>
      <c r="G195" s="112">
        <v>7.0000000000000001E-3</v>
      </c>
      <c r="H195" s="31">
        <f t="shared" si="74"/>
        <v>0</v>
      </c>
      <c r="I195" s="24">
        <f t="shared" si="48"/>
        <v>0</v>
      </c>
      <c r="J195" s="30">
        <f t="shared" si="75"/>
        <v>0</v>
      </c>
      <c r="K195" s="26">
        <f t="shared" si="76"/>
        <v>0</v>
      </c>
    </row>
    <row r="196" spans="1:11" x14ac:dyDescent="0.3">
      <c r="B196" s="194"/>
      <c r="C196" s="197"/>
      <c r="D196" s="64"/>
      <c r="E196" s="64"/>
      <c r="F196" s="37">
        <f t="shared" ref="F196" si="77">J196</f>
        <v>0</v>
      </c>
      <c r="G196" s="112">
        <v>7.0000000000000001E-3</v>
      </c>
      <c r="H196" s="31">
        <f t="shared" ref="H196" si="78">G196*F196</f>
        <v>0</v>
      </c>
      <c r="I196" s="24">
        <f t="shared" si="48"/>
        <v>0</v>
      </c>
      <c r="J196" s="30">
        <f t="shared" si="71"/>
        <v>0</v>
      </c>
      <c r="K196" s="26">
        <f t="shared" si="72"/>
        <v>0</v>
      </c>
    </row>
    <row r="197" spans="1:11" x14ac:dyDescent="0.3">
      <c r="B197" s="194"/>
      <c r="C197" s="197"/>
      <c r="D197" s="64"/>
      <c r="E197" s="64"/>
      <c r="F197" s="37">
        <f>J197</f>
        <v>0</v>
      </c>
      <c r="G197" s="112">
        <v>7.0000000000000001E-3</v>
      </c>
      <c r="H197" s="31">
        <f>G197*F197</f>
        <v>0</v>
      </c>
      <c r="I197" s="24">
        <f t="shared" si="48"/>
        <v>0</v>
      </c>
      <c r="J197" s="30">
        <f t="shared" si="71"/>
        <v>0</v>
      </c>
      <c r="K197" s="26">
        <f t="shared" si="72"/>
        <v>0</v>
      </c>
    </row>
    <row r="198" spans="1:11" ht="15" thickBot="1" x14ac:dyDescent="0.35">
      <c r="B198" s="194"/>
      <c r="C198" s="198"/>
      <c r="D198" s="64"/>
      <c r="E198" s="64"/>
      <c r="F198" s="37">
        <f>J198</f>
        <v>0</v>
      </c>
      <c r="G198" s="112">
        <v>7.0000000000000001E-3</v>
      </c>
      <c r="H198" s="31">
        <f>G198*F198</f>
        <v>0</v>
      </c>
      <c r="I198" s="24">
        <f t="shared" ref="I198" si="79">IF((E198-D198)=0,0, (E198+1-D198)/30)</f>
        <v>0</v>
      </c>
      <c r="J198" s="30">
        <f t="shared" si="71"/>
        <v>0</v>
      </c>
      <c r="K198" s="26">
        <f t="shared" si="72"/>
        <v>0</v>
      </c>
    </row>
    <row r="199" spans="1:11" ht="15" thickBot="1" x14ac:dyDescent="0.35">
      <c r="B199" s="194"/>
      <c r="C199" s="55"/>
      <c r="D199" s="23"/>
      <c r="E199" s="61" t="s">
        <v>44</v>
      </c>
      <c r="F199" s="40">
        <f>SUM(F184:F198)</f>
        <v>0</v>
      </c>
      <c r="G199" s="38" t="s">
        <v>37</v>
      </c>
      <c r="H199" s="39">
        <f>SUM(H184:H198)</f>
        <v>0</v>
      </c>
      <c r="I199" s="24"/>
      <c r="J199" s="24"/>
      <c r="K199" s="32">
        <f>SUM(K184:K198)</f>
        <v>0</v>
      </c>
    </row>
    <row r="200" spans="1:11" x14ac:dyDescent="0.3">
      <c r="B200" s="195"/>
      <c r="C200" s="203" t="s">
        <v>39</v>
      </c>
      <c r="D200" s="203"/>
      <c r="E200" s="204"/>
      <c r="F200" s="50">
        <f>ROUNDDOWN(SUM(K184:K198),0)</f>
        <v>0</v>
      </c>
      <c r="G200" s="25" t="s">
        <v>37</v>
      </c>
      <c r="H200" s="49">
        <f>ROUNDDOWN(SUM(K184:K198),0)*G184</f>
        <v>0</v>
      </c>
    </row>
    <row r="201" spans="1:11" ht="15" thickBot="1" x14ac:dyDescent="0.35">
      <c r="B201" s="53"/>
      <c r="I201" s="234" t="str">
        <f>IF(I202&gt;=3.75,"VALOR MAXIMO","VALOR")</f>
        <v>VALOR</v>
      </c>
      <c r="J201" s="235"/>
    </row>
    <row r="202" spans="1:11" ht="18.600000000000001" thickBot="1" x14ac:dyDescent="0.4">
      <c r="F202" s="21"/>
      <c r="H202" s="63">
        <f>H148+H149+H165+H166+H182+H183+H199+H200</f>
        <v>0</v>
      </c>
      <c r="I202" s="246">
        <f>IF(H202&gt;=2.8,"2,8",H202)</f>
        <v>0</v>
      </c>
      <c r="J202" s="184"/>
    </row>
    <row r="203" spans="1:11" x14ac:dyDescent="0.3">
      <c r="F203" s="21"/>
      <c r="I203" s="21"/>
    </row>
    <row r="204" spans="1:11" x14ac:dyDescent="0.3">
      <c r="F204" s="21"/>
    </row>
    <row r="205" spans="1:11" ht="15" thickBot="1" x14ac:dyDescent="0.35">
      <c r="A205" s="110"/>
      <c r="B205" s="110"/>
      <c r="C205" s="110"/>
      <c r="D205" s="110"/>
      <c r="E205" s="110"/>
      <c r="F205" s="110"/>
      <c r="G205" s="110"/>
      <c r="H205" s="110"/>
      <c r="I205" s="199" t="str">
        <f>IF(I206&gt;=9.64,"VALOR MAXIMO","VALOR")</f>
        <v>VALOR</v>
      </c>
      <c r="J205" s="200"/>
    </row>
    <row r="206" spans="1:11" ht="18.600000000000001" thickBot="1" x14ac:dyDescent="0.4">
      <c r="A206" s="110"/>
      <c r="B206" s="120" t="s">
        <v>62</v>
      </c>
      <c r="C206" s="110"/>
      <c r="D206" s="110"/>
      <c r="E206" s="110"/>
      <c r="F206" s="121" t="s">
        <v>34</v>
      </c>
      <c r="G206" s="122"/>
      <c r="H206" s="123">
        <f>H211+G218+G227+F231</f>
        <v>0</v>
      </c>
      <c r="I206" s="183">
        <f>IF(H206&gt;=9.64,"9,64",H206)</f>
        <v>0</v>
      </c>
      <c r="J206" s="184"/>
    </row>
    <row r="207" spans="1:11" x14ac:dyDescent="0.3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</row>
    <row r="208" spans="1:11" ht="15" thickBot="1" x14ac:dyDescent="0.35">
      <c r="A208" s="110"/>
      <c r="B208" s="119"/>
      <c r="C208" s="112"/>
      <c r="D208" s="149" t="s">
        <v>73</v>
      </c>
      <c r="E208" s="149" t="s">
        <v>74</v>
      </c>
      <c r="F208" s="149" t="s">
        <v>5</v>
      </c>
      <c r="G208" s="110"/>
      <c r="H208" s="110"/>
      <c r="I208" s="110"/>
      <c r="J208" s="110"/>
    </row>
    <row r="209" spans="1:10" ht="30" customHeight="1" thickBot="1" x14ac:dyDescent="0.4">
      <c r="A209" s="110"/>
      <c r="B209" s="189" t="s">
        <v>71</v>
      </c>
      <c r="C209" s="115" t="s">
        <v>70</v>
      </c>
      <c r="D209" s="128"/>
      <c r="E209" s="178">
        <v>2.3E-2</v>
      </c>
      <c r="F209" s="112">
        <f>D209*E209</f>
        <v>0</v>
      </c>
      <c r="G209" s="130">
        <f>IF(F209&gt;=5.5,"5,5",F209)</f>
        <v>0</v>
      </c>
      <c r="H209" s="131"/>
      <c r="I209" s="110"/>
      <c r="J209" s="110"/>
    </row>
    <row r="210" spans="1:10" ht="28.8" thickBot="1" x14ac:dyDescent="0.4">
      <c r="A210" s="110"/>
      <c r="B210" s="190"/>
      <c r="C210" s="115" t="s">
        <v>72</v>
      </c>
      <c r="D210" s="128"/>
      <c r="E210" s="178">
        <v>1.0999999999999999E-2</v>
      </c>
      <c r="F210" s="124">
        <f>D210*E210</f>
        <v>0</v>
      </c>
      <c r="G210" s="132">
        <f>IF(F210&gt;=2.75,"2,75",F210)</f>
        <v>0</v>
      </c>
      <c r="H210" s="133" t="str">
        <f>IF(H211&gt;=4.95,"VALOR MAXIMO","VALOR")</f>
        <v>VALOR</v>
      </c>
      <c r="I210" s="110"/>
      <c r="J210" s="110"/>
    </row>
    <row r="211" spans="1:10" ht="18.600000000000001" thickBot="1" x14ac:dyDescent="0.4">
      <c r="A211" s="110"/>
      <c r="B211" s="114"/>
      <c r="C211" s="113"/>
      <c r="D211" s="110"/>
      <c r="E211" s="110"/>
      <c r="F211" s="125"/>
      <c r="G211" s="125">
        <f>G209+G210</f>
        <v>0</v>
      </c>
      <c r="H211" s="134">
        <f>IF(G211&gt;=5.5,"5,5",G211)</f>
        <v>0</v>
      </c>
      <c r="I211" s="110"/>
      <c r="J211" s="110"/>
    </row>
    <row r="212" spans="1:10" s="164" customFormat="1" ht="18" x14ac:dyDescent="0.35">
      <c r="B212" s="166"/>
      <c r="C212" s="165"/>
      <c r="F212" s="174"/>
      <c r="G212" s="174"/>
      <c r="H212" s="169"/>
    </row>
    <row r="213" spans="1:10" ht="18.600000000000001" thickBot="1" x14ac:dyDescent="0.4">
      <c r="A213" s="110"/>
      <c r="B213" s="114"/>
      <c r="C213" s="113"/>
      <c r="D213" s="110"/>
      <c r="E213" s="110"/>
      <c r="F213" s="135"/>
      <c r="G213" s="136"/>
      <c r="H213" s="136"/>
      <c r="I213" s="110"/>
      <c r="J213" s="110"/>
    </row>
    <row r="214" spans="1:10" ht="15" thickBot="1" x14ac:dyDescent="0.35">
      <c r="A214" s="110"/>
      <c r="B214" s="151" t="s">
        <v>12</v>
      </c>
      <c r="C214" s="111" t="s">
        <v>13</v>
      </c>
      <c r="D214" s="116">
        <v>0.40500000000000003</v>
      </c>
      <c r="E214" s="110"/>
      <c r="F214" s="110"/>
      <c r="G214" s="110"/>
      <c r="H214" s="110"/>
      <c r="I214" s="110"/>
      <c r="J214" s="110"/>
    </row>
    <row r="215" spans="1:10" x14ac:dyDescent="0.3">
      <c r="A215" s="110"/>
      <c r="B215" s="110"/>
      <c r="C215" s="111" t="s">
        <v>14</v>
      </c>
      <c r="D215" s="116">
        <v>0.81</v>
      </c>
      <c r="E215" s="110"/>
      <c r="F215" s="110"/>
      <c r="G215" s="110"/>
      <c r="H215" s="110"/>
      <c r="I215" s="110"/>
      <c r="J215" s="110"/>
    </row>
    <row r="216" spans="1:10" x14ac:dyDescent="0.3">
      <c r="A216" s="110"/>
      <c r="B216" s="110"/>
      <c r="C216" s="111" t="s">
        <v>15</v>
      </c>
      <c r="D216" s="116">
        <v>1.2150000000000001</v>
      </c>
      <c r="E216" s="110"/>
      <c r="F216" s="110"/>
      <c r="G216" s="110"/>
      <c r="H216" s="110"/>
      <c r="I216" s="110"/>
      <c r="J216" s="110"/>
    </row>
    <row r="217" spans="1:10" ht="15" thickBot="1" x14ac:dyDescent="0.35">
      <c r="A217" s="110"/>
      <c r="B217" s="110"/>
      <c r="C217" s="117" t="s">
        <v>16</v>
      </c>
      <c r="D217" s="118">
        <v>1.62</v>
      </c>
      <c r="E217" s="110"/>
      <c r="F217" s="110"/>
      <c r="G217" s="199" t="str">
        <f>IF(G218&gt;=1.62,"VALOR MAXIMO","VALOR")</f>
        <v>VALOR</v>
      </c>
      <c r="H217" s="200"/>
      <c r="I217" s="110"/>
      <c r="J217" s="110"/>
    </row>
    <row r="218" spans="1:10" ht="18.600000000000001" customHeight="1" thickBot="1" x14ac:dyDescent="0.4">
      <c r="A218" s="110"/>
      <c r="B218" s="110"/>
      <c r="C218" s="247" t="s">
        <v>42</v>
      </c>
      <c r="D218" s="248"/>
      <c r="E218" s="248"/>
      <c r="F218" s="129"/>
      <c r="G218" s="183">
        <f>IF(F218&gt;=1.62,"1,62",F218)</f>
        <v>0</v>
      </c>
      <c r="H218" s="184"/>
      <c r="I218" s="110"/>
      <c r="J218" s="110"/>
    </row>
    <row r="219" spans="1:10" ht="15" thickBot="1" x14ac:dyDescent="0.35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</row>
    <row r="220" spans="1:10" ht="15" thickBot="1" x14ac:dyDescent="0.35">
      <c r="A220" s="110"/>
      <c r="B220" s="216" t="s">
        <v>33</v>
      </c>
      <c r="C220" s="217"/>
      <c r="D220" s="110"/>
      <c r="E220" s="152" t="s">
        <v>26</v>
      </c>
      <c r="F220" s="152" t="s">
        <v>32</v>
      </c>
      <c r="G220" s="110"/>
      <c r="H220" s="110"/>
      <c r="I220" s="110"/>
      <c r="J220" s="110"/>
    </row>
    <row r="221" spans="1:10" x14ac:dyDescent="0.3">
      <c r="A221" s="110"/>
      <c r="B221" s="111" t="s">
        <v>17</v>
      </c>
      <c r="C221" s="116">
        <v>0.27</v>
      </c>
      <c r="D221" s="110"/>
      <c r="E221" s="146" t="s">
        <v>27</v>
      </c>
      <c r="F221" s="150"/>
      <c r="G221" s="110"/>
      <c r="H221" s="110"/>
      <c r="I221" s="110"/>
      <c r="J221" s="110"/>
    </row>
    <row r="222" spans="1:10" x14ac:dyDescent="0.3">
      <c r="A222" s="110"/>
      <c r="B222" s="111" t="s">
        <v>18</v>
      </c>
      <c r="C222" s="116">
        <v>0.54</v>
      </c>
      <c r="D222" s="110"/>
      <c r="E222" s="112" t="s">
        <v>28</v>
      </c>
      <c r="F222" s="128"/>
      <c r="G222" s="110"/>
      <c r="H222" s="110"/>
      <c r="I222" s="110"/>
      <c r="J222" s="110"/>
    </row>
    <row r="223" spans="1:10" x14ac:dyDescent="0.3">
      <c r="A223" s="110"/>
      <c r="B223" s="111" t="s">
        <v>19</v>
      </c>
      <c r="C223" s="116">
        <v>0.81</v>
      </c>
      <c r="D223" s="110"/>
      <c r="E223" s="112" t="s">
        <v>29</v>
      </c>
      <c r="F223" s="128"/>
      <c r="G223" s="110"/>
      <c r="H223" s="110"/>
      <c r="I223" s="110"/>
      <c r="J223" s="110"/>
    </row>
    <row r="224" spans="1:10" x14ac:dyDescent="0.3">
      <c r="A224" s="110"/>
      <c r="B224" s="111" t="s">
        <v>20</v>
      </c>
      <c r="C224" s="116">
        <v>1.08</v>
      </c>
      <c r="D224" s="110"/>
      <c r="E224" s="112" t="s">
        <v>30</v>
      </c>
      <c r="F224" s="128"/>
      <c r="G224" s="110"/>
      <c r="H224" s="110"/>
      <c r="I224" s="110"/>
      <c r="J224" s="110"/>
    </row>
    <row r="225" spans="1:10" x14ac:dyDescent="0.3">
      <c r="A225" s="110"/>
      <c r="B225" s="111" t="s">
        <v>21</v>
      </c>
      <c r="C225" s="116">
        <v>1.35</v>
      </c>
      <c r="D225" s="110"/>
      <c r="E225" s="112" t="s">
        <v>31</v>
      </c>
      <c r="F225" s="128"/>
      <c r="G225" s="110"/>
      <c r="H225" s="110"/>
      <c r="I225" s="110"/>
      <c r="J225" s="110"/>
    </row>
    <row r="226" spans="1:10" ht="15" thickBot="1" x14ac:dyDescent="0.35">
      <c r="A226" s="110"/>
      <c r="B226" s="111" t="s">
        <v>22</v>
      </c>
      <c r="C226" s="116">
        <v>1.62</v>
      </c>
      <c r="D226" s="110"/>
      <c r="E226" s="110"/>
      <c r="F226" s="110"/>
      <c r="G226" s="199" t="str">
        <f>IF(G227&gt;=1.62,"VALOR MAXIMO","VALOR")</f>
        <v>VALOR</v>
      </c>
      <c r="H226" s="200"/>
      <c r="I226" s="110"/>
      <c r="J226" s="110"/>
    </row>
    <row r="227" spans="1:10" ht="18.600000000000001" thickBot="1" x14ac:dyDescent="0.4">
      <c r="A227" s="110"/>
      <c r="B227" s="110"/>
      <c r="C227" s="110"/>
      <c r="D227" s="110"/>
      <c r="E227" s="126" t="s">
        <v>5</v>
      </c>
      <c r="F227" s="127">
        <f>SUM(F221:F225)</f>
        <v>0</v>
      </c>
      <c r="G227" s="183">
        <f>IF(F227&gt;=1.62,"1,62",F227)</f>
        <v>0</v>
      </c>
      <c r="H227" s="184"/>
      <c r="I227" s="110"/>
      <c r="J227" s="110"/>
    </row>
    <row r="228" spans="1:10" ht="18" x14ac:dyDescent="0.35">
      <c r="A228" s="110"/>
      <c r="B228" s="110"/>
      <c r="C228" s="110"/>
      <c r="D228" s="110"/>
      <c r="E228" s="137"/>
      <c r="F228" s="137"/>
      <c r="G228" s="136"/>
      <c r="H228" s="136"/>
      <c r="I228" s="110"/>
      <c r="J228" s="110"/>
    </row>
    <row r="229" spans="1:10" ht="15" thickBot="1" x14ac:dyDescent="0.35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</row>
    <row r="230" spans="1:10" ht="15" thickBot="1" x14ac:dyDescent="0.35">
      <c r="A230" s="110"/>
      <c r="B230" s="151" t="s">
        <v>64</v>
      </c>
      <c r="C230" s="155" t="s">
        <v>65</v>
      </c>
      <c r="D230" s="155" t="s">
        <v>66</v>
      </c>
      <c r="E230" s="138" t="s">
        <v>5</v>
      </c>
      <c r="F230" s="199" t="str">
        <f>IF(F231&gt;=0.81,"VALOR MAXIMO","VALOR")</f>
        <v>VALOR</v>
      </c>
      <c r="G230" s="200"/>
      <c r="H230" s="110"/>
      <c r="I230" s="110"/>
      <c r="J230" s="110"/>
    </row>
    <row r="231" spans="1:10" ht="25.8" thickBot="1" x14ac:dyDescent="0.4">
      <c r="A231" s="110"/>
      <c r="B231" s="153" t="s">
        <v>67</v>
      </c>
      <c r="C231" s="154"/>
      <c r="D231" s="154"/>
      <c r="E231" s="145">
        <f>C231+D231</f>
        <v>0</v>
      </c>
      <c r="F231" s="183">
        <f>IF(E231&gt;=0.9,"0,9",E231)</f>
        <v>0</v>
      </c>
      <c r="G231" s="184"/>
      <c r="H231" s="110"/>
      <c r="I231" s="110"/>
      <c r="J231" s="110"/>
    </row>
    <row r="232" spans="1:10" ht="18" x14ac:dyDescent="0.35">
      <c r="A232" s="110"/>
      <c r="B232" s="139"/>
      <c r="C232" s="140"/>
      <c r="D232" s="136"/>
      <c r="E232" s="136"/>
      <c r="F232" s="110"/>
      <c r="G232" s="110"/>
      <c r="H232" s="110"/>
      <c r="I232" s="110"/>
      <c r="J232" s="110"/>
    </row>
    <row r="233" spans="1:10" ht="37.950000000000003" customHeight="1" thickBot="1" x14ac:dyDescent="0.35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</row>
    <row r="234" spans="1:10" ht="15" thickBot="1" x14ac:dyDescent="0.35">
      <c r="A234" s="110"/>
      <c r="B234" s="156" t="s">
        <v>78</v>
      </c>
      <c r="C234" s="212" t="s">
        <v>83</v>
      </c>
      <c r="D234" s="110"/>
      <c r="E234" s="110"/>
      <c r="F234" s="110"/>
      <c r="G234" s="110"/>
      <c r="H234" s="110"/>
      <c r="I234" s="110"/>
      <c r="J234" s="110"/>
    </row>
    <row r="235" spans="1:10" ht="15" thickBot="1" x14ac:dyDescent="0.35">
      <c r="A235" s="110"/>
      <c r="B235" s="156" t="s">
        <v>75</v>
      </c>
      <c r="C235" s="213"/>
      <c r="D235" s="218" t="str">
        <f>IF(D236&gt;=2,"VALOR MAXIMO","VALOR")</f>
        <v>VALOR</v>
      </c>
      <c r="E235" s="192"/>
      <c r="F235" s="180" t="s">
        <v>5</v>
      </c>
      <c r="G235" s="191" t="str">
        <f>IF(G236&gt;=2,"VALOR MAXIMO","VALOR")</f>
        <v>VALOR</v>
      </c>
      <c r="H235" s="192"/>
      <c r="I235" s="110"/>
      <c r="J235" s="110"/>
    </row>
    <row r="236" spans="1:10" ht="44.4" thickBot="1" x14ac:dyDescent="0.4">
      <c r="A236" s="110"/>
      <c r="B236" s="179" t="s">
        <v>81</v>
      </c>
      <c r="C236" s="181"/>
      <c r="D236" s="183">
        <f>IF(C236&gt;=2,"2",C236)</f>
        <v>0</v>
      </c>
      <c r="E236" s="184"/>
      <c r="F236" s="176">
        <f>D236+D237</f>
        <v>0</v>
      </c>
      <c r="G236" s="183">
        <f>IF(F236&gt;=2,"2",F236)</f>
        <v>0</v>
      </c>
      <c r="H236" s="184"/>
      <c r="I236" s="110"/>
      <c r="J236" s="110"/>
    </row>
    <row r="237" spans="1:10" ht="30" thickBot="1" x14ac:dyDescent="0.4">
      <c r="A237" s="110"/>
      <c r="B237" s="179" t="s">
        <v>82</v>
      </c>
      <c r="C237" s="181"/>
      <c r="D237" s="183">
        <f>IF(C237&gt;=2,"2",C237)</f>
        <v>0</v>
      </c>
      <c r="E237" s="184"/>
      <c r="F237" s="164"/>
      <c r="G237" s="164"/>
      <c r="H237" s="164"/>
      <c r="I237" s="110"/>
      <c r="J237" s="110"/>
    </row>
    <row r="238" spans="1:10" ht="18.600000000000001" thickBot="1" x14ac:dyDescent="0.4">
      <c r="A238" s="110"/>
      <c r="B238" s="141"/>
      <c r="C238" s="142"/>
      <c r="D238" s="185"/>
      <c r="E238" s="185"/>
      <c r="F238" s="164"/>
      <c r="G238" s="164"/>
      <c r="H238" s="164"/>
      <c r="I238" s="110"/>
      <c r="J238" s="110"/>
    </row>
    <row r="239" spans="1:10" ht="15" thickBot="1" x14ac:dyDescent="0.35">
      <c r="A239" s="110"/>
      <c r="B239" s="157" t="s">
        <v>77</v>
      </c>
      <c r="C239" s="158" t="s">
        <v>76</v>
      </c>
      <c r="D239" s="214" t="str">
        <f>IF(D240&gt;=3,"VALOR MAXIMO","VALOR")</f>
        <v>VALOR</v>
      </c>
      <c r="E239" s="215"/>
      <c r="F239" s="164"/>
      <c r="G239" s="164"/>
      <c r="H239" s="164"/>
      <c r="I239" s="110"/>
      <c r="J239" s="110"/>
    </row>
    <row r="240" spans="1:10" ht="18.600000000000001" thickBot="1" x14ac:dyDescent="0.4">
      <c r="A240" s="110"/>
      <c r="B240" s="157" t="s">
        <v>79</v>
      </c>
      <c r="C240" s="182"/>
      <c r="D240" s="183">
        <f>IF(C240&gt;=4,"4",C240)</f>
        <v>0</v>
      </c>
      <c r="E240" s="184"/>
      <c r="F240" s="164"/>
      <c r="G240" s="164"/>
      <c r="H240" s="164"/>
      <c r="I240" s="110"/>
      <c r="J240" s="110"/>
    </row>
    <row r="241" spans="1:10" x14ac:dyDescent="0.3">
      <c r="A241" s="110"/>
      <c r="B241" s="110"/>
      <c r="C241" s="110"/>
      <c r="D241" s="164"/>
      <c r="E241" s="164"/>
      <c r="F241" s="164"/>
      <c r="G241" s="164"/>
      <c r="H241" s="164"/>
      <c r="I241" s="110"/>
      <c r="J241" s="110"/>
    </row>
    <row r="242" spans="1:10" x14ac:dyDescent="0.3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</row>
    <row r="243" spans="1:10" x14ac:dyDescent="0.3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</row>
    <row r="244" spans="1:10" x14ac:dyDescent="0.3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</row>
    <row r="245" spans="1:10" x14ac:dyDescent="0.3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</row>
    <row r="246" spans="1:10" x14ac:dyDescent="0.3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</row>
    <row r="247" spans="1:10" x14ac:dyDescent="0.3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</row>
    <row r="248" spans="1:10" x14ac:dyDescent="0.3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</row>
  </sheetData>
  <sheetProtection algorithmName="SHA-512" hashValue="EySxGHTKvRFgfm7a7z/9QohqbO8DuhJRwy1F78gSiQyJJda9NINTPScqB/0+CjUdDARmqasUPUb0UW3/6HP3RQ==" saltValue="eSVAvtpMOEAor1sQRjkgAA==" spinCount="100000" sheet="1" objects="1" scenarios="1"/>
  <mergeCells count="71">
    <mergeCell ref="D237:E237"/>
    <mergeCell ref="D240:E240"/>
    <mergeCell ref="F28:G28"/>
    <mergeCell ref="E46:F46"/>
    <mergeCell ref="C234:C235"/>
    <mergeCell ref="D235:E235"/>
    <mergeCell ref="D236:E236"/>
    <mergeCell ref="D238:E238"/>
    <mergeCell ref="D239:E239"/>
    <mergeCell ref="B53:C53"/>
    <mergeCell ref="E49:F49"/>
    <mergeCell ref="B50:C50"/>
    <mergeCell ref="E50:F50"/>
    <mergeCell ref="B51:C51"/>
    <mergeCell ref="B52:C52"/>
    <mergeCell ref="G217:H217"/>
    <mergeCell ref="B209:B210"/>
    <mergeCell ref="H47:I47"/>
    <mergeCell ref="H48:I48"/>
    <mergeCell ref="B2:H2"/>
    <mergeCell ref="E4:G4"/>
    <mergeCell ref="C6:F6"/>
    <mergeCell ref="H7:I7"/>
    <mergeCell ref="H8:I8"/>
    <mergeCell ref="I10:K10"/>
    <mergeCell ref="B11:B25"/>
    <mergeCell ref="B27:D27"/>
    <mergeCell ref="B29:B43"/>
    <mergeCell ref="B45:D45"/>
    <mergeCell ref="I128:J128"/>
    <mergeCell ref="B54:C54"/>
    <mergeCell ref="I56:J56"/>
    <mergeCell ref="F57:G57"/>
    <mergeCell ref="I57:J57"/>
    <mergeCell ref="I59:K59"/>
    <mergeCell ref="B60:B93"/>
    <mergeCell ref="C60:C74"/>
    <mergeCell ref="C76:E76"/>
    <mergeCell ref="C77:C91"/>
    <mergeCell ref="C93:E93"/>
    <mergeCell ref="B94:B127"/>
    <mergeCell ref="C94:C108"/>
    <mergeCell ref="C110:E110"/>
    <mergeCell ref="C111:C125"/>
    <mergeCell ref="C127:E127"/>
    <mergeCell ref="I201:J201"/>
    <mergeCell ref="I129:J129"/>
    <mergeCell ref="I132:K132"/>
    <mergeCell ref="B133:B166"/>
    <mergeCell ref="C133:C147"/>
    <mergeCell ref="C149:E149"/>
    <mergeCell ref="C150:C164"/>
    <mergeCell ref="C166:E166"/>
    <mergeCell ref="B131:C131"/>
    <mergeCell ref="B167:B200"/>
    <mergeCell ref="C167:C181"/>
    <mergeCell ref="C183:E183"/>
    <mergeCell ref="C184:C198"/>
    <mergeCell ref="C200:E200"/>
    <mergeCell ref="I202:J202"/>
    <mergeCell ref="I205:J205"/>
    <mergeCell ref="I206:J206"/>
    <mergeCell ref="C218:E218"/>
    <mergeCell ref="G218:H218"/>
    <mergeCell ref="G235:H235"/>
    <mergeCell ref="G236:H236"/>
    <mergeCell ref="G227:H227"/>
    <mergeCell ref="B220:C220"/>
    <mergeCell ref="G226:H226"/>
    <mergeCell ref="F230:G230"/>
    <mergeCell ref="F231:G231"/>
  </mergeCells>
  <conditionalFormatting sqref="M128">
    <cfRule type="containsText" dxfId="87" priority="106" operator="containsText" text="VALOR MAXIMO">
      <formula>NOT(ISERROR(SEARCH("VALOR MAXIMO",M128)))</formula>
    </cfRule>
  </conditionalFormatting>
  <conditionalFormatting sqref="I128:J129">
    <cfRule type="containsText" dxfId="86" priority="104" operator="containsText" text="&quot;VALOR MAXIMO&quot;">
      <formula>NOT(ISERROR(SEARCH("""VALOR MAXIMO""",I128)))</formula>
    </cfRule>
    <cfRule type="containsText" dxfId="85" priority="105" operator="containsText" text="VALOR MAXIMO">
      <formula>NOT(ISERROR(SEARCH("VALOR MAXIMO",I128)))</formula>
    </cfRule>
  </conditionalFormatting>
  <conditionalFormatting sqref="C11:D17">
    <cfRule type="containsText" dxfId="84" priority="103" operator="containsText" text="VALOR MAXIMO">
      <formula>NOT(ISERROR(SEARCH("VALOR MAXIMO",C11)))</formula>
    </cfRule>
  </conditionalFormatting>
  <conditionalFormatting sqref="I56:J56">
    <cfRule type="containsText" dxfId="83" priority="101" operator="containsText" text="VALOR MAXIMO">
      <formula>NOT(ISERROR(SEARCH("VALOR MAXIMO",I56)))</formula>
    </cfRule>
    <cfRule type="containsText" dxfId="82" priority="102" operator="containsText" text="&quot;VALOR MAXIMO&quot;">
      <formula>NOT(ISERROR(SEARCH("""VALOR MAXIMO""",I56)))</formula>
    </cfRule>
  </conditionalFormatting>
  <conditionalFormatting sqref="I201:J201">
    <cfRule type="containsText" dxfId="81" priority="99" operator="containsText" text="&quot;VALOR MAXIMO&quot;">
      <formula>NOT(ISERROR(SEARCH("""VALOR MAXIMO""",I201)))</formula>
    </cfRule>
    <cfRule type="containsText" dxfId="80" priority="100" operator="containsText" text="VALOR MAXIMO">
      <formula>NOT(ISERROR(SEARCH("VALOR MAXIMO",I201)))</formula>
    </cfRule>
  </conditionalFormatting>
  <conditionalFormatting sqref="E49:F49">
    <cfRule type="containsText" dxfId="79" priority="87" operator="containsText" text="VALOR MAXIMO">
      <formula>NOT(ISERROR(SEARCH("VALOR MAXIMO",E49)))</formula>
    </cfRule>
    <cfRule type="containsText" dxfId="78" priority="88" operator="containsText" text="&quot;VALOR MAXIMO&quot;">
      <formula>NOT(ISERROR(SEARCH("""VALOR MAXIMO""",E49)))</formula>
    </cfRule>
  </conditionalFormatting>
  <conditionalFormatting sqref="H47:I47">
    <cfRule type="containsText" dxfId="77" priority="85" operator="containsText" text="VALOR MAXIMO">
      <formula>NOT(ISERROR(SEARCH("VALOR MAXIMO",H47)))</formula>
    </cfRule>
    <cfRule type="containsText" dxfId="76" priority="86" operator="containsText" text="&quot;VALOR MAXIMO&quot;">
      <formula>NOT(ISERROR(SEARCH("""VALOR MAXIMO""",H47)))</formula>
    </cfRule>
  </conditionalFormatting>
  <conditionalFormatting sqref="H7:I7">
    <cfRule type="containsText" dxfId="75" priority="83" operator="containsText" text="VALOR MAXIMO">
      <formula>NOT(ISERROR(SEARCH("VALOR MAXIMO",H7)))</formula>
    </cfRule>
    <cfRule type="containsText" dxfId="74" priority="84" operator="containsText" text="&quot;VALOR MAXIMO&quot;">
      <formula>NOT(ISERROR(SEARCH("""VALOR MAXIMO""",H7)))</formula>
    </cfRule>
  </conditionalFormatting>
  <conditionalFormatting sqref="C18:D21">
    <cfRule type="containsText" dxfId="73" priority="82" operator="containsText" text="VALOR MAXIMO">
      <formula>NOT(ISERROR(SEARCH("VALOR MAXIMO",C18)))</formula>
    </cfRule>
  </conditionalFormatting>
  <conditionalFormatting sqref="C22:D23">
    <cfRule type="containsText" dxfId="72" priority="81" operator="containsText" text="VALOR MAXIMO">
      <formula>NOT(ISERROR(SEARCH("VALOR MAXIMO",C22)))</formula>
    </cfRule>
  </conditionalFormatting>
  <conditionalFormatting sqref="C24:D24">
    <cfRule type="containsText" dxfId="71" priority="80" operator="containsText" text="VALOR MAXIMO">
      <formula>NOT(ISERROR(SEARCH("VALOR MAXIMO",C24)))</formula>
    </cfRule>
  </conditionalFormatting>
  <conditionalFormatting sqref="C25:D25">
    <cfRule type="containsText" dxfId="70" priority="79" operator="containsText" text="VALOR MAXIMO">
      <formula>NOT(ISERROR(SEARCH("VALOR MAXIMO",C25)))</formula>
    </cfRule>
  </conditionalFormatting>
  <conditionalFormatting sqref="C31:D32">
    <cfRule type="containsText" dxfId="69" priority="78" operator="containsText" text="VALOR MAXIMO">
      <formula>NOT(ISERROR(SEARCH("VALOR MAXIMO",C31)))</formula>
    </cfRule>
  </conditionalFormatting>
  <conditionalFormatting sqref="C33:D38">
    <cfRule type="containsText" dxfId="68" priority="77" operator="containsText" text="VALOR MAXIMO">
      <formula>NOT(ISERROR(SEARCH("VALOR MAXIMO",C33)))</formula>
    </cfRule>
  </conditionalFormatting>
  <conditionalFormatting sqref="C39:D41">
    <cfRule type="containsText" dxfId="67" priority="76" operator="containsText" text="VALOR MAXIMO">
      <formula>NOT(ISERROR(SEARCH("VALOR MAXIMO",C39)))</formula>
    </cfRule>
  </conditionalFormatting>
  <conditionalFormatting sqref="C42:D42">
    <cfRule type="containsText" dxfId="66" priority="75" operator="containsText" text="VALOR MAXIMO">
      <formula>NOT(ISERROR(SEARCH("VALOR MAXIMO",C42)))</formula>
    </cfRule>
  </conditionalFormatting>
  <conditionalFormatting sqref="C43:D43">
    <cfRule type="containsText" dxfId="65" priority="74" operator="containsText" text="VALOR MAXIMO">
      <formula>NOT(ISERROR(SEARCH("VALOR MAXIMO",C43)))</formula>
    </cfRule>
  </conditionalFormatting>
  <conditionalFormatting sqref="D62:E66">
    <cfRule type="containsText" dxfId="64" priority="72" operator="containsText" text="VALOR MAXIMO">
      <formula>NOT(ISERROR(SEARCH("VALOR MAXIMO",D62)))</formula>
    </cfRule>
  </conditionalFormatting>
  <conditionalFormatting sqref="D67:E72">
    <cfRule type="containsText" dxfId="63" priority="71" operator="containsText" text="VALOR MAXIMO">
      <formula>NOT(ISERROR(SEARCH("VALOR MAXIMO",D67)))</formula>
    </cfRule>
  </conditionalFormatting>
  <conditionalFormatting sqref="D73:E73">
    <cfRule type="containsText" dxfId="62" priority="70" operator="containsText" text="VALOR MAXIMO">
      <formula>NOT(ISERROR(SEARCH("VALOR MAXIMO",D73)))</formula>
    </cfRule>
  </conditionalFormatting>
  <conditionalFormatting sqref="D74:E74">
    <cfRule type="containsText" dxfId="61" priority="69" operator="containsText" text="VALOR MAXIMO">
      <formula>NOT(ISERROR(SEARCH("VALOR MAXIMO",D74)))</formula>
    </cfRule>
  </conditionalFormatting>
  <conditionalFormatting sqref="D79:E84">
    <cfRule type="containsText" dxfId="60" priority="67" operator="containsText" text="VALOR MAXIMO">
      <formula>NOT(ISERROR(SEARCH("VALOR MAXIMO",D79)))</formula>
    </cfRule>
  </conditionalFormatting>
  <conditionalFormatting sqref="D85:E89">
    <cfRule type="containsText" dxfId="59" priority="66" operator="containsText" text="VALOR MAXIMO">
      <formula>NOT(ISERROR(SEARCH("VALOR MAXIMO",D85)))</formula>
    </cfRule>
  </conditionalFormatting>
  <conditionalFormatting sqref="D90:E90">
    <cfRule type="containsText" dxfId="58" priority="65" operator="containsText" text="VALOR MAXIMO">
      <formula>NOT(ISERROR(SEARCH("VALOR MAXIMO",D90)))</formula>
    </cfRule>
  </conditionalFormatting>
  <conditionalFormatting sqref="D91:E91">
    <cfRule type="containsText" dxfId="57" priority="64" operator="containsText" text="VALOR MAXIMO">
      <formula>NOT(ISERROR(SEARCH("VALOR MAXIMO",D91)))</formula>
    </cfRule>
  </conditionalFormatting>
  <conditionalFormatting sqref="D96:E100">
    <cfRule type="containsText" dxfId="56" priority="62" operator="containsText" text="VALOR MAXIMO">
      <formula>NOT(ISERROR(SEARCH("VALOR MAXIMO",D96)))</formula>
    </cfRule>
  </conditionalFormatting>
  <conditionalFormatting sqref="D101:E106">
    <cfRule type="containsText" dxfId="55" priority="61" operator="containsText" text="VALOR MAXIMO">
      <formula>NOT(ISERROR(SEARCH("VALOR MAXIMO",D101)))</formula>
    </cfRule>
  </conditionalFormatting>
  <conditionalFormatting sqref="D107:E107">
    <cfRule type="containsText" dxfId="54" priority="60" operator="containsText" text="VALOR MAXIMO">
      <formula>NOT(ISERROR(SEARCH("VALOR MAXIMO",D107)))</formula>
    </cfRule>
  </conditionalFormatting>
  <conditionalFormatting sqref="D108:E108">
    <cfRule type="containsText" dxfId="53" priority="59" operator="containsText" text="VALOR MAXIMO">
      <formula>NOT(ISERROR(SEARCH("VALOR MAXIMO",D108)))</formula>
    </cfRule>
  </conditionalFormatting>
  <conditionalFormatting sqref="D113:E120">
    <cfRule type="containsText" dxfId="52" priority="57" operator="containsText" text="VALOR MAXIMO">
      <formula>NOT(ISERROR(SEARCH("VALOR MAXIMO",D113)))</formula>
    </cfRule>
  </conditionalFormatting>
  <conditionalFormatting sqref="D121:E123">
    <cfRule type="containsText" dxfId="51" priority="56" operator="containsText" text="VALOR MAXIMO">
      <formula>NOT(ISERROR(SEARCH("VALOR MAXIMO",D121)))</formula>
    </cfRule>
  </conditionalFormatting>
  <conditionalFormatting sqref="D124:E124">
    <cfRule type="containsText" dxfId="50" priority="55" operator="containsText" text="VALOR MAXIMO">
      <formula>NOT(ISERROR(SEARCH("VALOR MAXIMO",D124)))</formula>
    </cfRule>
  </conditionalFormatting>
  <conditionalFormatting sqref="D125:E125">
    <cfRule type="containsText" dxfId="49" priority="54" operator="containsText" text="VALOR MAXIMO">
      <formula>NOT(ISERROR(SEARCH("VALOR MAXIMO",D125)))</formula>
    </cfRule>
  </conditionalFormatting>
  <conditionalFormatting sqref="D135:E141">
    <cfRule type="containsText" dxfId="48" priority="52" operator="containsText" text="VALOR MAXIMO">
      <formula>NOT(ISERROR(SEARCH("VALOR MAXIMO",D135)))</formula>
    </cfRule>
  </conditionalFormatting>
  <conditionalFormatting sqref="D142:E145">
    <cfRule type="containsText" dxfId="47" priority="51" operator="containsText" text="VALOR MAXIMO">
      <formula>NOT(ISERROR(SEARCH("VALOR MAXIMO",D142)))</formula>
    </cfRule>
  </conditionalFormatting>
  <conditionalFormatting sqref="D146:E146">
    <cfRule type="containsText" dxfId="46" priority="50" operator="containsText" text="VALOR MAXIMO">
      <formula>NOT(ISERROR(SEARCH("VALOR MAXIMO",D146)))</formula>
    </cfRule>
  </conditionalFormatting>
  <conditionalFormatting sqref="D147:E147">
    <cfRule type="containsText" dxfId="45" priority="49" operator="containsText" text="VALOR MAXIMO">
      <formula>NOT(ISERROR(SEARCH("VALOR MAXIMO",D147)))</formula>
    </cfRule>
  </conditionalFormatting>
  <conditionalFormatting sqref="D152:E153">
    <cfRule type="containsText" dxfId="44" priority="48" operator="containsText" text="VALOR MAXIMO">
      <formula>NOT(ISERROR(SEARCH("VALOR MAXIMO",D152)))</formula>
    </cfRule>
  </conditionalFormatting>
  <conditionalFormatting sqref="D154:E159">
    <cfRule type="containsText" dxfId="43" priority="47" operator="containsText" text="VALOR MAXIMO">
      <formula>NOT(ISERROR(SEARCH("VALOR MAXIMO",D154)))</formula>
    </cfRule>
  </conditionalFormatting>
  <conditionalFormatting sqref="D160:E162">
    <cfRule type="containsText" dxfId="42" priority="46" operator="containsText" text="VALOR MAXIMO">
      <formula>NOT(ISERROR(SEARCH("VALOR MAXIMO",D160)))</formula>
    </cfRule>
  </conditionalFormatting>
  <conditionalFormatting sqref="D163:E163">
    <cfRule type="containsText" dxfId="41" priority="45" operator="containsText" text="VALOR MAXIMO">
      <formula>NOT(ISERROR(SEARCH("VALOR MAXIMO",D163)))</formula>
    </cfRule>
  </conditionalFormatting>
  <conditionalFormatting sqref="D164:E164">
    <cfRule type="containsText" dxfId="40" priority="44" operator="containsText" text="VALOR MAXIMO">
      <formula>NOT(ISERROR(SEARCH("VALOR MAXIMO",D164)))</formula>
    </cfRule>
  </conditionalFormatting>
  <conditionalFormatting sqref="D169:E170">
    <cfRule type="containsText" dxfId="39" priority="43" operator="containsText" text="VALOR MAXIMO">
      <formula>NOT(ISERROR(SEARCH("VALOR MAXIMO",D169)))</formula>
    </cfRule>
  </conditionalFormatting>
  <conditionalFormatting sqref="D171:E176">
    <cfRule type="containsText" dxfId="38" priority="42" operator="containsText" text="VALOR MAXIMO">
      <formula>NOT(ISERROR(SEARCH("VALOR MAXIMO",D171)))</formula>
    </cfRule>
  </conditionalFormatting>
  <conditionalFormatting sqref="D177:E179">
    <cfRule type="containsText" dxfId="37" priority="41" operator="containsText" text="VALOR MAXIMO">
      <formula>NOT(ISERROR(SEARCH("VALOR MAXIMO",D177)))</formula>
    </cfRule>
  </conditionalFormatting>
  <conditionalFormatting sqref="D180:E180">
    <cfRule type="containsText" dxfId="36" priority="40" operator="containsText" text="VALOR MAXIMO">
      <formula>NOT(ISERROR(SEARCH("VALOR MAXIMO",D180)))</formula>
    </cfRule>
  </conditionalFormatting>
  <conditionalFormatting sqref="D181:E181">
    <cfRule type="containsText" dxfId="35" priority="39" operator="containsText" text="VALOR MAXIMO">
      <formula>NOT(ISERROR(SEARCH("VALOR MAXIMO",D181)))</formula>
    </cfRule>
  </conditionalFormatting>
  <conditionalFormatting sqref="D186:E193">
    <cfRule type="containsText" dxfId="34" priority="37" operator="containsText" text="VALOR MAXIMO">
      <formula>NOT(ISERROR(SEARCH("VALOR MAXIMO",D186)))</formula>
    </cfRule>
  </conditionalFormatting>
  <conditionalFormatting sqref="D194:E196">
    <cfRule type="containsText" dxfId="33" priority="36" operator="containsText" text="VALOR MAXIMO">
      <formula>NOT(ISERROR(SEARCH("VALOR MAXIMO",D194)))</formula>
    </cfRule>
  </conditionalFormatting>
  <conditionalFormatting sqref="D197:E197">
    <cfRule type="containsText" dxfId="32" priority="35" operator="containsText" text="VALOR MAXIMO">
      <formula>NOT(ISERROR(SEARCH("VALOR MAXIMO",D197)))</formula>
    </cfRule>
  </conditionalFormatting>
  <conditionalFormatting sqref="D198:E198">
    <cfRule type="containsText" dxfId="31" priority="34" operator="containsText" text="VALOR MAXIMO">
      <formula>NOT(ISERROR(SEARCH("VALOR MAXIMO",D198)))</formula>
    </cfRule>
  </conditionalFormatting>
  <conditionalFormatting sqref="D239:E239">
    <cfRule type="containsText" dxfId="30" priority="16" operator="containsText" text="&quot;VALOR MAXIMO&quot;">
      <formula>NOT(ISERROR(SEARCH("""VALOR MAXIMO""",D239)))</formula>
    </cfRule>
    <cfRule type="containsText" dxfId="29" priority="17" operator="containsText" text="VALOR MAXIMO">
      <formula>NOT(ISERROR(SEARCH("VALOR MAXIMO",D239)))</formula>
    </cfRule>
  </conditionalFormatting>
  <conditionalFormatting sqref="I205:J205">
    <cfRule type="containsText" dxfId="28" priority="30" operator="containsText" text="&quot;VALOR MAXIMO&quot;">
      <formula>NOT(ISERROR(SEARCH("""VALOR MAXIMO""",I205)))</formula>
    </cfRule>
    <cfRule type="containsText" dxfId="27" priority="31" operator="containsText" text="VALOR MAXIMO">
      <formula>NOT(ISERROR(SEARCH("VALOR MAXIMO",I205)))</formula>
    </cfRule>
  </conditionalFormatting>
  <conditionalFormatting sqref="H210">
    <cfRule type="containsText" dxfId="26" priority="28" operator="containsText" text="&quot;VALOR MAXIMO&quot;">
      <formula>NOT(ISERROR(SEARCH("""VALOR MAXIMO""",H210)))</formula>
    </cfRule>
    <cfRule type="containsText" dxfId="25" priority="29" operator="containsText" text="VALOR MAXIMO">
      <formula>NOT(ISERROR(SEARCH("VALOR MAXIMO",H210)))</formula>
    </cfRule>
  </conditionalFormatting>
  <conditionalFormatting sqref="G217:H217">
    <cfRule type="containsText" dxfId="24" priority="26" operator="containsText" text="&quot;VALOR MAXIMO&quot;">
      <formula>NOT(ISERROR(SEARCH("""VALOR MAXIMO""",G217)))</formula>
    </cfRule>
    <cfRule type="containsText" dxfId="23" priority="27" operator="containsText" text="VALOR MAXIMO">
      <formula>NOT(ISERROR(SEARCH("VALOR MAXIMO",G217)))</formula>
    </cfRule>
  </conditionalFormatting>
  <conditionalFormatting sqref="G226:H226">
    <cfRule type="containsText" dxfId="22" priority="24" operator="containsText" text="&quot;VALOR MAXIMO&quot;">
      <formula>NOT(ISERROR(SEARCH("""VALOR MAXIMO""",G226)))</formula>
    </cfRule>
    <cfRule type="containsText" dxfId="21" priority="25" operator="containsText" text="VALOR MAXIMO">
      <formula>NOT(ISERROR(SEARCH("VALOR MAXIMO",G226)))</formula>
    </cfRule>
  </conditionalFormatting>
  <conditionalFormatting sqref="E230">
    <cfRule type="containsText" dxfId="20" priority="22" operator="containsText" text="&quot;VALOR MAXIMO&quot;">
      <formula>NOT(ISERROR(SEARCH("""VALOR MAXIMO""",E230)))</formula>
    </cfRule>
    <cfRule type="containsText" dxfId="19" priority="23" operator="containsText" text="VALOR MAXIMO">
      <formula>NOT(ISERROR(SEARCH("VALOR MAXIMO",E230)))</formula>
    </cfRule>
  </conditionalFormatting>
  <conditionalFormatting sqref="D235:E235">
    <cfRule type="containsText" dxfId="18" priority="20" operator="containsText" text="&quot;VALOR MAXIMO&quot;">
      <formula>NOT(ISERROR(SEARCH("""VALOR MAXIMO""",D235)))</formula>
    </cfRule>
    <cfRule type="containsText" dxfId="17" priority="21" operator="containsText" text="VALOR MAXIMO">
      <formula>NOT(ISERROR(SEARCH("VALOR MAXIMO",D235)))</formula>
    </cfRule>
  </conditionalFormatting>
  <conditionalFormatting sqref="F230:G230">
    <cfRule type="containsText" dxfId="16" priority="18" operator="containsText" text="&quot;VALOR MAXIMO&quot;">
      <formula>NOT(ISERROR(SEARCH("""VALOR MAXIMO""",F230)))</formula>
    </cfRule>
    <cfRule type="containsText" dxfId="15" priority="19" operator="containsText" text="VALOR MAXIMO">
      <formula>NOT(ISERROR(SEARCH("VALOR MAXIMO",F230)))</formula>
    </cfRule>
  </conditionalFormatting>
  <conditionalFormatting sqref="H45">
    <cfRule type="containsText" dxfId="14" priority="14" operator="containsText" text="&quot;VALOR MAXIMO&quot;">
      <formula>NOT(ISERROR(SEARCH("""VALOR MAXIMO""",H45)))</formula>
    </cfRule>
    <cfRule type="containsText" dxfId="13" priority="15" operator="containsText" text="VALOR MAXIMO">
      <formula>NOT(ISERROR(SEARCH("VALOR MAXIMO",H45)))</formula>
    </cfRule>
  </conditionalFormatting>
  <conditionalFormatting sqref="C29:D30">
    <cfRule type="containsText" dxfId="12" priority="13" operator="containsText" text="VALOR MAXIMO">
      <formula>NOT(ISERROR(SEARCH("VALOR MAXIMO",C29)))</formula>
    </cfRule>
  </conditionalFormatting>
  <conditionalFormatting sqref="D60:E61">
    <cfRule type="containsText" dxfId="11" priority="12" operator="containsText" text="VALOR MAXIMO">
      <formula>NOT(ISERROR(SEARCH("VALOR MAXIMO",D60)))</formula>
    </cfRule>
  </conditionalFormatting>
  <conditionalFormatting sqref="D77:E78">
    <cfRule type="containsText" dxfId="10" priority="11" operator="containsText" text="VALOR MAXIMO">
      <formula>NOT(ISERROR(SEARCH("VALOR MAXIMO",D77)))</formula>
    </cfRule>
  </conditionalFormatting>
  <conditionalFormatting sqref="D94:E95">
    <cfRule type="containsText" dxfId="9" priority="10" operator="containsText" text="VALOR MAXIMO">
      <formula>NOT(ISERROR(SEARCH("VALOR MAXIMO",D94)))</formula>
    </cfRule>
  </conditionalFormatting>
  <conditionalFormatting sqref="D111:E112">
    <cfRule type="containsText" dxfId="8" priority="9" operator="containsText" text="VALOR MAXIMO">
      <formula>NOT(ISERROR(SEARCH("VALOR MAXIMO",D111)))</formula>
    </cfRule>
  </conditionalFormatting>
  <conditionalFormatting sqref="D133:E134">
    <cfRule type="containsText" dxfId="7" priority="8" operator="containsText" text="VALOR MAXIMO">
      <formula>NOT(ISERROR(SEARCH("VALOR MAXIMO",D133)))</formula>
    </cfRule>
  </conditionalFormatting>
  <conditionalFormatting sqref="D150:E151">
    <cfRule type="containsText" dxfId="6" priority="7" operator="containsText" text="VALOR MAXIMO">
      <formula>NOT(ISERROR(SEARCH("VALOR MAXIMO",D150)))</formula>
    </cfRule>
  </conditionalFormatting>
  <conditionalFormatting sqref="D167:E168">
    <cfRule type="containsText" dxfId="5" priority="6" operator="containsText" text="VALOR MAXIMO">
      <formula>NOT(ISERROR(SEARCH("VALOR MAXIMO",D167)))</formula>
    </cfRule>
  </conditionalFormatting>
  <conditionalFormatting sqref="D184:E185">
    <cfRule type="containsText" dxfId="4" priority="5" operator="containsText" text="VALOR MAXIMO">
      <formula>NOT(ISERROR(SEARCH("VALOR MAXIMO",D184)))</formula>
    </cfRule>
  </conditionalFormatting>
  <conditionalFormatting sqref="F235">
    <cfRule type="containsText" dxfId="3" priority="1" operator="containsText" text="&quot;VALOR MAXIMO&quot;">
      <formula>NOT(ISERROR(SEARCH("""VALOR MAXIMO""",F235)))</formula>
    </cfRule>
    <cfRule type="containsText" dxfId="2" priority="2" operator="containsText" text="VALOR MAXIMO">
      <formula>NOT(ISERROR(SEARCH("VALOR MAXIMO",F235)))</formula>
    </cfRule>
  </conditionalFormatting>
  <conditionalFormatting sqref="G235:H235">
    <cfRule type="containsText" dxfId="1" priority="3" operator="containsText" text="&quot;VALOR MAXIMO&quot;">
      <formula>NOT(ISERROR(SEARCH("""VALOR MAXIMO""",G235)))</formula>
    </cfRule>
    <cfRule type="containsText" dxfId="0" priority="4" operator="containsText" text="VALOR MAXIMO">
      <formula>NOT(ISERROR(SEARCH("VALOR MAXIMO",G235)))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 filas</vt:lpstr>
      <vt:lpstr>10 filas</vt:lpstr>
      <vt:lpstr>15 filas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maria.valero</dc:creator>
  <cp:lastModifiedBy>maria.valero</cp:lastModifiedBy>
  <cp:lastPrinted>2016-07-21T08:06:06Z</cp:lastPrinted>
  <dcterms:created xsi:type="dcterms:W3CDTF">2015-06-10T08:28:07Z</dcterms:created>
  <dcterms:modified xsi:type="dcterms:W3CDTF">2016-10-06T12:43:01Z</dcterms:modified>
</cp:coreProperties>
</file>